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4240" windowHeight="12270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ВМП!$B:$B,ВМП!$5:$6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18" i="1" l="1"/>
  <c r="AK43" i="1" l="1"/>
  <c r="AK46" i="1" s="1"/>
  <c r="AI43" i="1"/>
  <c r="AI46" i="1" s="1"/>
  <c r="AG43" i="1"/>
  <c r="AG46" i="1" s="1"/>
  <c r="AE43" i="1"/>
  <c r="AE46" i="1" s="1"/>
  <c r="AC43" i="1"/>
  <c r="AC46" i="1" s="1"/>
  <c r="AA43" i="1"/>
  <c r="AA46" i="1" s="1"/>
  <c r="Y43" i="1"/>
  <c r="Y46" i="1" s="1"/>
  <c r="W43" i="1"/>
  <c r="W46" i="1" s="1"/>
  <c r="S43" i="1"/>
  <c r="S46" i="1" s="1"/>
  <c r="Q43" i="1"/>
  <c r="Q46" i="1" s="1"/>
  <c r="O43" i="1"/>
  <c r="O46" i="1" s="1"/>
  <c r="M43" i="1"/>
  <c r="I43" i="1"/>
  <c r="I46" i="1" s="1"/>
  <c r="AM42" i="1"/>
  <c r="G42" i="1"/>
  <c r="F42" i="1" s="1"/>
  <c r="AM41" i="1"/>
  <c r="G41" i="1"/>
  <c r="F41" i="1" s="1"/>
  <c r="AD41" i="1" s="1"/>
  <c r="AM40" i="1"/>
  <c r="G40" i="1"/>
  <c r="F40" i="1" s="1"/>
  <c r="AM39" i="1"/>
  <c r="G39" i="1"/>
  <c r="F39" i="1" s="1"/>
  <c r="AM38" i="1"/>
  <c r="G38" i="1"/>
  <c r="F38" i="1" s="1"/>
  <c r="J38" i="1" s="1"/>
  <c r="AM37" i="1"/>
  <c r="G37" i="1"/>
  <c r="F37" i="1" s="1"/>
  <c r="K36" i="1"/>
  <c r="K43" i="1" s="1"/>
  <c r="K46" i="1" s="1"/>
  <c r="G36" i="1"/>
  <c r="F36" i="1" s="1"/>
  <c r="AM35" i="1"/>
  <c r="J35" i="1"/>
  <c r="G35" i="1"/>
  <c r="F35" i="1" s="1"/>
  <c r="AM34" i="1"/>
  <c r="G34" i="1"/>
  <c r="F34" i="1" s="1"/>
  <c r="AM33" i="1"/>
  <c r="AL33" i="1"/>
  <c r="T33" i="1"/>
  <c r="J33" i="1"/>
  <c r="G33" i="1"/>
  <c r="F33" i="1" s="1"/>
  <c r="AM32" i="1"/>
  <c r="G32" i="1"/>
  <c r="F32" i="1" s="1"/>
  <c r="AM31" i="1"/>
  <c r="T31" i="1"/>
  <c r="G31" i="1"/>
  <c r="F31" i="1" s="1"/>
  <c r="AM30" i="1"/>
  <c r="G30" i="1"/>
  <c r="F30" i="1" s="1"/>
  <c r="AM29" i="1"/>
  <c r="V29" i="1"/>
  <c r="G29" i="1"/>
  <c r="F29" i="1" s="1"/>
  <c r="AM28" i="1"/>
  <c r="V28" i="1"/>
  <c r="G28" i="1"/>
  <c r="F28" i="1" s="1"/>
  <c r="R28" i="1" s="1"/>
  <c r="AM27" i="1"/>
  <c r="J27" i="1"/>
  <c r="G27" i="1"/>
  <c r="F27" i="1" s="1"/>
  <c r="AM26" i="1"/>
  <c r="V26" i="1"/>
  <c r="G26" i="1"/>
  <c r="F26" i="1" s="1"/>
  <c r="AM25" i="1"/>
  <c r="G25" i="1"/>
  <c r="F25" i="1" s="1"/>
  <c r="AM24" i="1"/>
  <c r="AF24" i="1"/>
  <c r="V24" i="1"/>
  <c r="J24" i="1"/>
  <c r="N24" i="1"/>
  <c r="G24" i="1"/>
  <c r="F24" i="1" s="1"/>
  <c r="Z23" i="1"/>
  <c r="U23" i="1"/>
  <c r="AM23" i="1" s="1"/>
  <c r="L23" i="1"/>
  <c r="AF23" i="1"/>
  <c r="G23" i="1"/>
  <c r="F23" i="1" s="1"/>
  <c r="AM22" i="1"/>
  <c r="G22" i="1"/>
  <c r="F22" i="1" s="1"/>
  <c r="AM21" i="1"/>
  <c r="AF21" i="1"/>
  <c r="R21" i="1"/>
  <c r="N21" i="1"/>
  <c r="J21" i="1"/>
  <c r="V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G17" i="1"/>
  <c r="F17" i="1" s="1"/>
  <c r="AM16" i="1"/>
  <c r="AD16" i="1"/>
  <c r="L16" i="1"/>
  <c r="R16" i="1"/>
  <c r="G16" i="1"/>
  <c r="F16" i="1" s="1"/>
  <c r="AM15" i="1"/>
  <c r="R15" i="1"/>
  <c r="G15" i="1"/>
  <c r="F15" i="1" s="1"/>
  <c r="AM14" i="1"/>
  <c r="R14" i="1"/>
  <c r="N14" i="1"/>
  <c r="G14" i="1"/>
  <c r="F14" i="1" s="1"/>
  <c r="AM13" i="1"/>
  <c r="G13" i="1"/>
  <c r="F13" i="1" s="1"/>
  <c r="AM12" i="1"/>
  <c r="G12" i="1"/>
  <c r="F12" i="1" s="1"/>
  <c r="AM11" i="1"/>
  <c r="G11" i="1"/>
  <c r="F11" i="1" s="1"/>
  <c r="AD11" i="1" s="1"/>
  <c r="AM10" i="1"/>
  <c r="G10" i="1"/>
  <c r="F10" i="1" s="1"/>
  <c r="AM9" i="1"/>
  <c r="G9" i="1"/>
  <c r="F9" i="1" s="1"/>
  <c r="AM8" i="1"/>
  <c r="AF8" i="1"/>
  <c r="G8" i="1"/>
  <c r="F8" i="1" s="1"/>
  <c r="AM7" i="1"/>
  <c r="G7" i="1"/>
  <c r="F7" i="1" s="1"/>
  <c r="M47" i="1" l="1"/>
  <c r="M46" i="1"/>
  <c r="L36" i="1"/>
  <c r="AF9" i="1"/>
  <c r="AD9" i="1"/>
  <c r="R9" i="1"/>
  <c r="L9" i="1"/>
  <c r="J9" i="1"/>
  <c r="N9" i="1"/>
  <c r="AF13" i="1"/>
  <c r="N13" i="1"/>
  <c r="AD13" i="1"/>
  <c r="J13" i="1"/>
  <c r="R13" i="1"/>
  <c r="L13" i="1"/>
  <c r="AF12" i="1"/>
  <c r="AD12" i="1"/>
  <c r="L12" i="1"/>
  <c r="R12" i="1"/>
  <c r="N12" i="1"/>
  <c r="J12" i="1"/>
  <c r="R10" i="1"/>
  <c r="L10" i="1"/>
  <c r="AD10" i="1"/>
  <c r="N10" i="1"/>
  <c r="AF10" i="1"/>
  <c r="J10" i="1"/>
  <c r="AF7" i="1"/>
  <c r="J11" i="1"/>
  <c r="AD8" i="1"/>
  <c r="N11" i="1"/>
  <c r="L8" i="1"/>
  <c r="AF18" i="1"/>
  <c r="N18" i="1"/>
  <c r="L18" i="1"/>
  <c r="J18" i="1"/>
  <c r="R18" i="1"/>
  <c r="AD18" i="1"/>
  <c r="AJ20" i="1"/>
  <c r="AD20" i="1"/>
  <c r="AF20" i="1"/>
  <c r="L20" i="1"/>
  <c r="J20" i="1"/>
  <c r="V20" i="1"/>
  <c r="R20" i="1"/>
  <c r="P20" i="1"/>
  <c r="N20" i="1"/>
  <c r="AF30" i="1"/>
  <c r="AD30" i="1"/>
  <c r="L30" i="1"/>
  <c r="T30" i="1"/>
  <c r="R30" i="1"/>
  <c r="N30" i="1"/>
  <c r="J30" i="1"/>
  <c r="J40" i="1"/>
  <c r="AD40" i="1"/>
  <c r="N40" i="1"/>
  <c r="AF40" i="1"/>
  <c r="L40" i="1"/>
  <c r="R40" i="1"/>
  <c r="J8" i="1"/>
  <c r="R8" i="1"/>
  <c r="L11" i="1"/>
  <c r="AF14" i="1"/>
  <c r="AB14" i="1"/>
  <c r="AD14" i="1"/>
  <c r="L14" i="1"/>
  <c r="J14" i="1"/>
  <c r="N15" i="1"/>
  <c r="AD15" i="1"/>
  <c r="L15" i="1"/>
  <c r="AF15" i="1"/>
  <c r="J15" i="1"/>
  <c r="R17" i="1"/>
  <c r="AD17" i="1"/>
  <c r="L17" i="1"/>
  <c r="AF17" i="1"/>
  <c r="J17" i="1"/>
  <c r="N17" i="1"/>
  <c r="AF11" i="1"/>
  <c r="R19" i="1"/>
  <c r="AD19" i="1"/>
  <c r="AF19" i="1"/>
  <c r="N19" i="1"/>
  <c r="L19" i="1"/>
  <c r="J19" i="1"/>
  <c r="V22" i="1"/>
  <c r="R22" i="1"/>
  <c r="N22" i="1"/>
  <c r="AF22" i="1"/>
  <c r="Z22" i="1"/>
  <c r="J22" i="1"/>
  <c r="AD22" i="1"/>
  <c r="L22" i="1"/>
  <c r="R11" i="1"/>
  <c r="V25" i="1"/>
  <c r="N25" i="1"/>
  <c r="J25" i="1"/>
  <c r="L25" i="1"/>
  <c r="R25" i="1"/>
  <c r="AD25" i="1"/>
  <c r="AF25" i="1"/>
  <c r="AD7" i="1"/>
  <c r="R7" i="1"/>
  <c r="L7" i="1"/>
  <c r="J7" i="1"/>
  <c r="N16" i="1"/>
  <c r="L21" i="1"/>
  <c r="AJ21" i="1"/>
  <c r="N23" i="1"/>
  <c r="R23" i="1"/>
  <c r="V23" i="1"/>
  <c r="AF26" i="1"/>
  <c r="N27" i="1"/>
  <c r="AF27" i="1"/>
  <c r="AF35" i="1"/>
  <c r="AD35" i="1"/>
  <c r="R35" i="1"/>
  <c r="N35" i="1"/>
  <c r="AL35" i="1"/>
  <c r="T35" i="1"/>
  <c r="L35" i="1"/>
  <c r="AF37" i="1"/>
  <c r="AD37" i="1"/>
  <c r="L37" i="1"/>
  <c r="J37" i="1"/>
  <c r="AL37" i="1"/>
  <c r="AH37" i="1"/>
  <c r="AH43" i="1" s="1"/>
  <c r="AH46" i="1" s="1"/>
  <c r="R37" i="1"/>
  <c r="N37" i="1"/>
  <c r="J16" i="1"/>
  <c r="AF16" i="1"/>
  <c r="AD21" i="1"/>
  <c r="J23" i="1"/>
  <c r="AD23" i="1"/>
  <c r="AF28" i="1"/>
  <c r="AD28" i="1"/>
  <c r="T28" i="1"/>
  <c r="L28" i="1"/>
  <c r="J28" i="1"/>
  <c r="N28" i="1"/>
  <c r="L29" i="1"/>
  <c r="AF33" i="1"/>
  <c r="AD33" i="1"/>
  <c r="R33" i="1"/>
  <c r="L33" i="1"/>
  <c r="N33" i="1"/>
  <c r="AF34" i="1"/>
  <c r="AD34" i="1"/>
  <c r="R34" i="1"/>
  <c r="N34" i="1"/>
  <c r="J34" i="1"/>
  <c r="AL34" i="1"/>
  <c r="T34" i="1"/>
  <c r="L34" i="1"/>
  <c r="N36" i="1"/>
  <c r="AF36" i="1"/>
  <c r="AD36" i="1"/>
  <c r="J36" i="1"/>
  <c r="AL36" i="1"/>
  <c r="R36" i="1"/>
  <c r="AD24" i="1"/>
  <c r="R24" i="1"/>
  <c r="L24" i="1"/>
  <c r="X24" i="1"/>
  <c r="L26" i="1"/>
  <c r="R26" i="1"/>
  <c r="AD26" i="1"/>
  <c r="J29" i="1"/>
  <c r="N29" i="1"/>
  <c r="R29" i="1"/>
  <c r="T29" i="1"/>
  <c r="AD29" i="1"/>
  <c r="AF29" i="1"/>
  <c r="R31" i="1"/>
  <c r="L31" i="1"/>
  <c r="AF31" i="1"/>
  <c r="AD31" i="1"/>
  <c r="N31" i="1"/>
  <c r="J31" i="1"/>
  <c r="AF32" i="1"/>
  <c r="T32" i="1"/>
  <c r="J32" i="1"/>
  <c r="N32" i="1"/>
  <c r="AD32" i="1"/>
  <c r="R32" i="1"/>
  <c r="L32" i="1"/>
  <c r="R38" i="1"/>
  <c r="L38" i="1"/>
  <c r="AF38" i="1"/>
  <c r="AD38" i="1"/>
  <c r="N38" i="1"/>
  <c r="Z41" i="1"/>
  <c r="R41" i="1"/>
  <c r="J41" i="1"/>
  <c r="AF41" i="1"/>
  <c r="N41" i="1"/>
  <c r="L41" i="1"/>
  <c r="U43" i="1"/>
  <c r="U46" i="1" s="1"/>
  <c r="J26" i="1"/>
  <c r="N26" i="1"/>
  <c r="AD27" i="1"/>
  <c r="R27" i="1"/>
  <c r="L27" i="1"/>
  <c r="V27" i="1"/>
  <c r="AF39" i="1"/>
  <c r="AD39" i="1"/>
  <c r="R39" i="1"/>
  <c r="N39" i="1"/>
  <c r="J39" i="1"/>
  <c r="L39" i="1"/>
  <c r="R42" i="1"/>
  <c r="N42" i="1"/>
  <c r="L42" i="1"/>
  <c r="J42" i="1"/>
  <c r="AF42" i="1"/>
  <c r="AD42" i="1"/>
  <c r="AM36" i="1"/>
  <c r="AL43" i="1" l="1"/>
  <c r="AL46" i="1" s="1"/>
  <c r="AJ43" i="1"/>
  <c r="AJ46" i="1" s="1"/>
  <c r="AN24" i="1"/>
  <c r="AN32" i="1"/>
  <c r="AN28" i="1"/>
  <c r="AN19" i="1"/>
  <c r="X43" i="1"/>
  <c r="X46" i="1" s="1"/>
  <c r="AN34" i="1"/>
  <c r="AN37" i="1"/>
  <c r="AN25" i="1"/>
  <c r="AN17" i="1"/>
  <c r="AB43" i="1"/>
  <c r="AB46" i="1" s="1"/>
  <c r="AN39" i="1"/>
  <c r="AN41" i="1"/>
  <c r="AN33" i="1"/>
  <c r="T43" i="1"/>
  <c r="T46" i="1" s="1"/>
  <c r="AN23" i="1"/>
  <c r="AN16" i="1"/>
  <c r="AD43" i="1"/>
  <c r="AD46" i="1" s="1"/>
  <c r="AN14" i="1"/>
  <c r="V43" i="1"/>
  <c r="V46" i="1" s="1"/>
  <c r="AN10" i="1"/>
  <c r="N43" i="1"/>
  <c r="AN42" i="1"/>
  <c r="AN26" i="1"/>
  <c r="AN31" i="1"/>
  <c r="AN29" i="1"/>
  <c r="AN36" i="1"/>
  <c r="AN35" i="1"/>
  <c r="AN21" i="1"/>
  <c r="J43" i="1"/>
  <c r="J46" i="1" s="1"/>
  <c r="AN7" i="1"/>
  <c r="AN27" i="1"/>
  <c r="AN15" i="1"/>
  <c r="AN8" i="1"/>
  <c r="AN40" i="1"/>
  <c r="AN20" i="1"/>
  <c r="AN11" i="1"/>
  <c r="AN12" i="1"/>
  <c r="AN13" i="1"/>
  <c r="AN38" i="1"/>
  <c r="AM43" i="1"/>
  <c r="AM46" i="1" s="1"/>
  <c r="AN30" i="1"/>
  <c r="P43" i="1"/>
  <c r="P46" i="1" s="1"/>
  <c r="AN18" i="1"/>
  <c r="AN9" i="1"/>
  <c r="L43" i="1"/>
  <c r="L46" i="1" s="1"/>
  <c r="AN22" i="1"/>
  <c r="R43" i="1"/>
  <c r="R46" i="1" s="1"/>
  <c r="Z43" i="1"/>
  <c r="Z46" i="1" s="1"/>
  <c r="AF43" i="1"/>
  <c r="AF46" i="1" s="1"/>
  <c r="N47" i="1" l="1"/>
  <c r="N46" i="1"/>
  <c r="AN43" i="1"/>
  <c r="AN46" i="1" s="1"/>
</calcChain>
</file>

<file path=xl/sharedStrings.xml><?xml version="1.0" encoding="utf-8"?>
<sst xmlns="http://schemas.openxmlformats.org/spreadsheetml/2006/main" count="120" uniqueCount="87">
  <si>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</si>
  <si>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</si>
  <si>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</si>
  <si>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</si>
  <si>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</si>
  <si>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</si>
  <si>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</si>
  <si>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</si>
  <si>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</si>
  <si>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</si>
  <si>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</si>
  <si>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</si>
  <si>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</si>
  <si>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</si>
  <si>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</si>
  <si>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</si>
  <si>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</si>
  <si>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</si>
  <si>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</si>
  <si>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</si>
  <si>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</si>
  <si>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</si>
  <si>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</si>
  <si>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</si>
  <si>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</si>
  <si>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</si>
  <si>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</si>
  <si>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</si>
  <si>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</si>
  <si>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</si>
  <si>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</si>
  <si>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</si>
  <si>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</si>
  <si>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</si>
  <si>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</si>
  <si>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</si>
  <si>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</si>
  <si>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</si>
  <si>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</si>
  <si>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</si>
  <si>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</si>
  <si>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</si>
  <si>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</si>
  <si>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</si>
  <si>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</si>
  <si>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</si>
  <si>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</si>
  <si>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</si>
  <si>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</si>
  <si>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</si>
  <si>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</si>
  <si>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</si>
  <si>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</si>
  <si>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</si>
  <si>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</si>
  <si>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</si>
  <si>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</si>
  <si>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</si>
  <si>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</si>
  <si>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</si>
  <si>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</si>
  <si>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</si>
  <si>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</si>
  <si>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</si>
  <si>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</si>
  <si>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</si>
  <si>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</si>
  <si>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</si>
  <si>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</si>
  <si>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</si>
  <si>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</si>
  <si>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</si>
  <si>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</si>
  <si>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</si>
  <si>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</si>
  <si>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</si>
  <si>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</si>
  <si>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</si>
  <si>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</si>
  <si>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</si>
  <si>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</si>
  <si>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</si>
  <si>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Р.К. от 28.12.2016 №14</t>
  </si>
  <si>
    <t>отклонения</t>
  </si>
  <si>
    <t>Р.К. от 28.02.2017  № 2</t>
  </si>
  <si>
    <t>к Решению Комиссии по разработке ТП ОМС от 31.03.2017  № 3</t>
  </si>
  <si>
    <t>Р.К. от 31.03.2017 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</si>
</sst>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7">
    <xf numFmtId="0" fontId="0" fillId="0" borderId="0" xfId="0"/>
    <xf numFmtId="0" fontId="3" fillId="0" borderId="1" xfId="1" applyFont="1" applyFill="1" applyBorder="1" applyAlignment="1">
      <alignment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3" fontId="3" fillId="0" borderId="2" xfId="1" applyNumberFormat="1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1" fontId="8" fillId="0" borderId="3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/>
    </xf>
    <xf numFmtId="0" fontId="12" fillId="0" borderId="2" xfId="0" applyFont="1" applyFill="1" applyBorder="1"/>
    <xf numFmtId="3" fontId="12" fillId="0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 wrapText="1"/>
    </xf>
    <xf numFmtId="3" fontId="4" fillId="0" borderId="2" xfId="0" applyNumberFormat="1" applyFont="1" applyFill="1" applyBorder="1"/>
    <xf numFmtId="164" fontId="3" fillId="0" borderId="2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1" fontId="17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19" fillId="0" borderId="3" xfId="1" applyNumberFormat="1" applyFont="1" applyFill="1" applyBorder="1" applyAlignment="1">
      <alignment horizontal="center" vertical="center" wrapText="1"/>
    </xf>
    <xf numFmtId="1" fontId="19" fillId="0" borderId="4" xfId="1" applyNumberFormat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50"/>
  <sheetViews>
    <sheetView tabSelected="1" view="pageBreakPreview" zoomScale="80" zoomScaleNormal="90" zoomScaleSheetLayoutView="80" workbookViewId="0">
      <pane xSplit="8" ySplit="6" topLeftCell="AA31" activePane="bottomRight" state="frozen"/>
      <selection pane="topRight" activeCell="K1" sqref="K1"/>
      <selection pane="bottomLeft" activeCell="A4" sqref="A4"/>
      <selection pane="bottomRight" activeCell="H5" sqref="H5:H6"/>
    </sheetView>
  </sheetViews>
  <sheetFormatPr defaultRowHeight="15" x14ac:dyDescent="0.25"/>
  <cols>
    <col min="1" max="1" width="38.42578125" style="5" customWidth="1"/>
    <col min="2" max="2" width="11.140625" style="5" customWidth="1"/>
    <col min="3" max="3" width="8.7109375" style="5" hidden="1" customWidth="1"/>
    <col min="4" max="4" width="12.85546875" style="5" hidden="1" customWidth="1"/>
    <col min="5" max="5" width="6.7109375" style="5" hidden="1" customWidth="1"/>
    <col min="6" max="6" width="11.7109375" style="5" hidden="1" customWidth="1"/>
    <col min="7" max="7" width="11" style="5" hidden="1" customWidth="1"/>
    <col min="8" max="8" width="14" style="5" customWidth="1"/>
    <col min="9" max="9" width="9" style="5" hidden="1" customWidth="1"/>
    <col min="10" max="10" width="14.28515625" style="5" hidden="1" customWidth="1"/>
    <col min="11" max="11" width="9.28515625" style="5" hidden="1" customWidth="1"/>
    <col min="12" max="12" width="18.28515625" style="5" hidden="1" customWidth="1"/>
    <col min="13" max="13" width="13.5703125" style="5" hidden="1" customWidth="1"/>
    <col min="14" max="14" width="16" style="5" hidden="1" customWidth="1"/>
    <col min="15" max="15" width="11.42578125" style="5" hidden="1" customWidth="1"/>
    <col min="16" max="16" width="15.28515625" style="5" hidden="1" customWidth="1"/>
    <col min="17" max="17" width="8.140625" style="5" hidden="1" customWidth="1"/>
    <col min="18" max="18" width="15.42578125" style="5" hidden="1" customWidth="1"/>
    <col min="19" max="19" width="9.42578125" style="5" hidden="1" customWidth="1"/>
    <col min="20" max="20" width="17.140625" style="5" hidden="1" customWidth="1"/>
    <col min="21" max="21" width="11.28515625" style="5" hidden="1" customWidth="1"/>
    <col min="22" max="22" width="18.5703125" style="5" hidden="1" customWidth="1"/>
    <col min="23" max="23" width="12.140625" style="5" hidden="1" customWidth="1"/>
    <col min="24" max="24" width="14.42578125" style="5" hidden="1" customWidth="1"/>
    <col min="25" max="25" width="9.140625" style="5" hidden="1" customWidth="1"/>
    <col min="26" max="26" width="14.28515625" style="5" hidden="1" customWidth="1"/>
    <col min="27" max="27" width="13.7109375" style="5" customWidth="1"/>
    <col min="28" max="28" width="16.140625" style="5" customWidth="1"/>
    <col min="29" max="29" width="10.28515625" style="5" hidden="1" customWidth="1"/>
    <col min="30" max="30" width="14.28515625" style="5" hidden="1" customWidth="1"/>
    <col min="31" max="31" width="14" style="5" hidden="1" customWidth="1"/>
    <col min="32" max="32" width="15.7109375" style="5" hidden="1" customWidth="1"/>
    <col min="33" max="38" width="14.28515625" style="5" hidden="1" customWidth="1"/>
    <col min="39" max="39" width="11.7109375" style="5" hidden="1" customWidth="1"/>
    <col min="40" max="40" width="16.5703125" style="5" hidden="1" customWidth="1"/>
    <col min="41" max="16384" width="9.140625" style="5"/>
  </cols>
  <sheetData>
    <row r="1" spans="1:40" ht="15.75" x14ac:dyDescent="0.25">
      <c r="P1" s="17"/>
      <c r="AA1" s="35" t="s">
        <v>80</v>
      </c>
      <c r="AB1" s="35"/>
      <c r="AC1" s="17"/>
    </row>
    <row r="2" spans="1:40" ht="45.75" customHeight="1" x14ac:dyDescent="0.25">
      <c r="P2" s="16"/>
      <c r="AA2" s="40" t="s">
        <v>85</v>
      </c>
      <c r="AB2" s="40"/>
      <c r="AC2" s="29"/>
    </row>
    <row r="4" spans="1:40" ht="145.5" customHeight="1" x14ac:dyDescent="0.25">
      <c r="A4" s="39" t="s">
        <v>81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7"/>
      <c r="AI4" s="7"/>
      <c r="AJ4" s="7"/>
      <c r="AK4" s="7"/>
      <c r="AL4" s="7"/>
    </row>
    <row r="5" spans="1:40" ht="60.75" customHeight="1" x14ac:dyDescent="0.25">
      <c r="A5" s="34" t="s">
        <v>0</v>
      </c>
      <c r="B5" s="34" t="s">
        <v>1</v>
      </c>
      <c r="C5" s="34" t="s">
        <v>2</v>
      </c>
      <c r="D5" s="34" t="s">
        <v>3</v>
      </c>
      <c r="E5" s="34" t="s">
        <v>4</v>
      </c>
      <c r="F5" s="18"/>
      <c r="G5" s="18"/>
      <c r="H5" s="34" t="s">
        <v>5</v>
      </c>
      <c r="I5" s="36" t="s">
        <v>6</v>
      </c>
      <c r="J5" s="36"/>
      <c r="K5" s="36" t="s">
        <v>7</v>
      </c>
      <c r="L5" s="36"/>
      <c r="M5" s="36" t="s">
        <v>8</v>
      </c>
      <c r="N5" s="36"/>
      <c r="O5" s="37" t="s">
        <v>9</v>
      </c>
      <c r="P5" s="38"/>
      <c r="Q5" s="37" t="s">
        <v>10</v>
      </c>
      <c r="R5" s="38"/>
      <c r="S5" s="43" t="s">
        <v>11</v>
      </c>
      <c r="T5" s="44"/>
      <c r="U5" s="43" t="s">
        <v>12</v>
      </c>
      <c r="V5" s="44"/>
      <c r="W5" s="43" t="s">
        <v>13</v>
      </c>
      <c r="X5" s="44"/>
      <c r="Y5" s="43" t="s">
        <v>14</v>
      </c>
      <c r="Z5" s="44"/>
      <c r="AA5" s="45" t="s">
        <v>15</v>
      </c>
      <c r="AB5" s="46"/>
      <c r="AC5" s="43" t="s">
        <v>16</v>
      </c>
      <c r="AD5" s="44"/>
      <c r="AE5" s="43" t="s">
        <v>17</v>
      </c>
      <c r="AF5" s="44"/>
      <c r="AG5" s="42" t="s">
        <v>18</v>
      </c>
      <c r="AH5" s="42"/>
      <c r="AI5" s="42" t="s">
        <v>19</v>
      </c>
      <c r="AJ5" s="42"/>
      <c r="AK5" s="42" t="s">
        <v>20</v>
      </c>
      <c r="AL5" s="42"/>
      <c r="AM5" s="41" t="s">
        <v>21</v>
      </c>
      <c r="AN5" s="41"/>
    </row>
    <row r="6" spans="1:40" s="8" customFormat="1" ht="59.25" customHeight="1" x14ac:dyDescent="0.2">
      <c r="A6" s="34"/>
      <c r="B6" s="34"/>
      <c r="C6" s="34"/>
      <c r="D6" s="34"/>
      <c r="E6" s="34"/>
      <c r="F6" s="19"/>
      <c r="G6" s="19"/>
      <c r="H6" s="34"/>
      <c r="I6" s="2" t="s">
        <v>79</v>
      </c>
      <c r="J6" s="2" t="s">
        <v>22</v>
      </c>
      <c r="K6" s="2" t="s">
        <v>79</v>
      </c>
      <c r="L6" s="2" t="s">
        <v>22</v>
      </c>
      <c r="M6" s="2" t="s">
        <v>79</v>
      </c>
      <c r="N6" s="2" t="s">
        <v>22</v>
      </c>
      <c r="O6" s="12" t="s">
        <v>79</v>
      </c>
      <c r="P6" s="2" t="s">
        <v>22</v>
      </c>
      <c r="Q6" s="12" t="s">
        <v>79</v>
      </c>
      <c r="R6" s="2" t="s">
        <v>22</v>
      </c>
      <c r="S6" s="12" t="s">
        <v>79</v>
      </c>
      <c r="T6" s="2" t="s">
        <v>22</v>
      </c>
      <c r="U6" s="12" t="s">
        <v>79</v>
      </c>
      <c r="V6" s="2" t="s">
        <v>22</v>
      </c>
      <c r="W6" s="12" t="s">
        <v>79</v>
      </c>
      <c r="X6" s="2" t="s">
        <v>22</v>
      </c>
      <c r="Y6" s="12" t="s">
        <v>79</v>
      </c>
      <c r="Z6" s="2" t="s">
        <v>22</v>
      </c>
      <c r="AA6" s="12" t="s">
        <v>79</v>
      </c>
      <c r="AB6" s="2" t="s">
        <v>22</v>
      </c>
      <c r="AC6" s="12" t="s">
        <v>79</v>
      </c>
      <c r="AD6" s="2" t="s">
        <v>22</v>
      </c>
      <c r="AE6" s="12" t="s">
        <v>79</v>
      </c>
      <c r="AF6" s="2" t="s">
        <v>22</v>
      </c>
      <c r="AG6" s="12" t="s">
        <v>79</v>
      </c>
      <c r="AH6" s="2" t="s">
        <v>22</v>
      </c>
      <c r="AI6" s="12" t="s">
        <v>79</v>
      </c>
      <c r="AJ6" s="2" t="s">
        <v>22</v>
      </c>
      <c r="AK6" s="12" t="s">
        <v>79</v>
      </c>
      <c r="AL6" s="2" t="s">
        <v>22</v>
      </c>
      <c r="AM6" s="12" t="s">
        <v>79</v>
      </c>
      <c r="AN6" s="3" t="s">
        <v>22</v>
      </c>
    </row>
    <row r="7" spans="1:40" ht="15.75" x14ac:dyDescent="0.25">
      <c r="A7" s="30" t="s">
        <v>23</v>
      </c>
      <c r="B7" s="20" t="s">
        <v>24</v>
      </c>
      <c r="C7" s="21">
        <v>1.6060000000000001</v>
      </c>
      <c r="D7" s="22">
        <v>148006</v>
      </c>
      <c r="E7" s="23">
        <v>0.15</v>
      </c>
      <c r="F7" s="22">
        <f>D7-G7</f>
        <v>125805.1</v>
      </c>
      <c r="G7" s="22">
        <f>D7*E7</f>
        <v>22200.899999999998</v>
      </c>
      <c r="H7" s="22">
        <v>161459.74540000001</v>
      </c>
      <c r="I7" s="4">
        <v>7</v>
      </c>
      <c r="J7" s="4">
        <f t="shared" ref="J7:J42" si="0">I7*H7</f>
        <v>1130218.2178000002</v>
      </c>
      <c r="K7" s="4"/>
      <c r="L7" s="4">
        <f t="shared" ref="L7:L42" si="1">K7*H7</f>
        <v>0</v>
      </c>
      <c r="M7" s="4"/>
      <c r="N7" s="4"/>
      <c r="O7" s="4"/>
      <c r="P7" s="4"/>
      <c r="Q7" s="4">
        <v>3</v>
      </c>
      <c r="R7" s="4">
        <f t="shared" ref="R7:R42" si="2">Q7*H7</f>
        <v>484379.23620000004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>
        <v>39</v>
      </c>
      <c r="AD7" s="4">
        <f t="shared" ref="AD7:AD42" si="3">AC7*H7</f>
        <v>6296930.0706000002</v>
      </c>
      <c r="AE7" s="4">
        <v>5</v>
      </c>
      <c r="AF7" s="4">
        <f t="shared" ref="AF7:AF42" si="4">AE7*H7</f>
        <v>807298.72700000007</v>
      </c>
      <c r="AG7" s="4"/>
      <c r="AH7" s="4"/>
      <c r="AI7" s="4"/>
      <c r="AJ7" s="4"/>
      <c r="AK7" s="4"/>
      <c r="AL7" s="4"/>
      <c r="AM7" s="4">
        <f t="shared" ref="AM7:AM42" si="5">I7+K7+M7+O7+Q7+S7+U7+W7+Y7+AA7+AC7+AE7+AG7+AI7+AK7</f>
        <v>54</v>
      </c>
      <c r="AN7" s="4">
        <f t="shared" ref="AN7:AN42" si="6">J7+L7+N7+P7+R7+T7+V7+X7+Z7+AB7+AD7+AF7+AH7+AJ7+AL7</f>
        <v>8718826.251600001</v>
      </c>
    </row>
    <row r="8" spans="1:40" ht="15.75" x14ac:dyDescent="0.25">
      <c r="A8" s="31"/>
      <c r="B8" s="20" t="s">
        <v>25</v>
      </c>
      <c r="C8" s="21">
        <v>1.6060000000000001</v>
      </c>
      <c r="D8" s="22">
        <v>158064</v>
      </c>
      <c r="E8" s="23">
        <v>0.3</v>
      </c>
      <c r="F8" s="22">
        <f>D8-G8</f>
        <v>110644.8</v>
      </c>
      <c r="G8" s="22">
        <f>D8*E8</f>
        <v>47419.199999999997</v>
      </c>
      <c r="H8" s="22">
        <v>186800.03519999998</v>
      </c>
      <c r="I8" s="4">
        <v>1</v>
      </c>
      <c r="J8" s="4">
        <f t="shared" si="0"/>
        <v>186800.03519999998</v>
      </c>
      <c r="K8" s="4"/>
      <c r="L8" s="4">
        <f t="shared" si="1"/>
        <v>0</v>
      </c>
      <c r="M8" s="4"/>
      <c r="N8" s="4"/>
      <c r="O8" s="4"/>
      <c r="P8" s="4"/>
      <c r="Q8" s="4">
        <v>5</v>
      </c>
      <c r="R8" s="4">
        <f t="shared" si="2"/>
        <v>934000.17599999998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>
        <f t="shared" si="3"/>
        <v>0</v>
      </c>
      <c r="AE8" s="4"/>
      <c r="AF8" s="4">
        <f t="shared" si="4"/>
        <v>0</v>
      </c>
      <c r="AG8" s="4"/>
      <c r="AH8" s="4"/>
      <c r="AI8" s="4"/>
      <c r="AJ8" s="4"/>
      <c r="AK8" s="4"/>
      <c r="AL8" s="4"/>
      <c r="AM8" s="4">
        <f t="shared" si="5"/>
        <v>6</v>
      </c>
      <c r="AN8" s="4">
        <f t="shared" si="6"/>
        <v>1120800.2112</v>
      </c>
    </row>
    <row r="9" spans="1:40" ht="15.75" x14ac:dyDescent="0.25">
      <c r="A9" s="32" t="s">
        <v>26</v>
      </c>
      <c r="B9" s="20" t="s">
        <v>27</v>
      </c>
      <c r="C9" s="21">
        <v>1.6060000000000001</v>
      </c>
      <c r="D9" s="22">
        <v>111741</v>
      </c>
      <c r="E9" s="23">
        <v>0.3</v>
      </c>
      <c r="F9" s="22">
        <f>D9-G9</f>
        <v>78218.700000000012</v>
      </c>
      <c r="G9" s="22">
        <f>D9*E9</f>
        <v>33522.299999999996</v>
      </c>
      <c r="H9" s="22">
        <v>132055.51380000002</v>
      </c>
      <c r="I9" s="4"/>
      <c r="J9" s="4">
        <f t="shared" si="0"/>
        <v>0</v>
      </c>
      <c r="K9" s="4"/>
      <c r="L9" s="4">
        <f t="shared" si="1"/>
        <v>0</v>
      </c>
      <c r="M9" s="4">
        <v>30</v>
      </c>
      <c r="N9" s="4">
        <f t="shared" ref="N9:N42" si="7">M9*H9</f>
        <v>3961665.4140000003</v>
      </c>
      <c r="O9" s="4"/>
      <c r="P9" s="4"/>
      <c r="Q9" s="4"/>
      <c r="R9" s="4">
        <f t="shared" si="2"/>
        <v>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>
        <f t="shared" si="3"/>
        <v>0</v>
      </c>
      <c r="AE9" s="4"/>
      <c r="AF9" s="4">
        <f t="shared" si="4"/>
        <v>0</v>
      </c>
      <c r="AG9" s="4"/>
      <c r="AH9" s="4"/>
      <c r="AI9" s="4"/>
      <c r="AJ9" s="4"/>
      <c r="AK9" s="4"/>
      <c r="AL9" s="4"/>
      <c r="AM9" s="4">
        <f t="shared" si="5"/>
        <v>30</v>
      </c>
      <c r="AN9" s="4">
        <f t="shared" si="6"/>
        <v>3961665.4140000003</v>
      </c>
    </row>
    <row r="10" spans="1:40" ht="15.75" x14ac:dyDescent="0.25">
      <c r="A10" s="31"/>
      <c r="B10" s="20" t="s">
        <v>28</v>
      </c>
      <c r="C10" s="21">
        <v>1.6060000000000001</v>
      </c>
      <c r="D10" s="22">
        <v>168299</v>
      </c>
      <c r="E10" s="23">
        <v>0.3</v>
      </c>
      <c r="F10" s="22">
        <f>D10-G10</f>
        <v>117809.3</v>
      </c>
      <c r="G10" s="22">
        <f>D10*E10</f>
        <v>50489.7</v>
      </c>
      <c r="H10" s="22">
        <v>198895.75819999998</v>
      </c>
      <c r="I10" s="4"/>
      <c r="J10" s="4">
        <f t="shared" si="0"/>
        <v>0</v>
      </c>
      <c r="K10" s="4"/>
      <c r="L10" s="4">
        <f t="shared" si="1"/>
        <v>0</v>
      </c>
      <c r="M10" s="4"/>
      <c r="N10" s="4">
        <f t="shared" si="7"/>
        <v>0</v>
      </c>
      <c r="O10" s="4"/>
      <c r="P10" s="4"/>
      <c r="Q10" s="4">
        <v>8</v>
      </c>
      <c r="R10" s="4">
        <f t="shared" si="2"/>
        <v>1591166.0655999999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>
        <v>3</v>
      </c>
      <c r="AD10" s="4">
        <f t="shared" si="3"/>
        <v>596687.27459999989</v>
      </c>
      <c r="AE10" s="4"/>
      <c r="AF10" s="4">
        <f t="shared" si="4"/>
        <v>0</v>
      </c>
      <c r="AG10" s="4"/>
      <c r="AH10" s="4"/>
      <c r="AI10" s="4"/>
      <c r="AJ10" s="4"/>
      <c r="AK10" s="4"/>
      <c r="AL10" s="4"/>
      <c r="AM10" s="4">
        <f t="shared" si="5"/>
        <v>11</v>
      </c>
      <c r="AN10" s="4">
        <f t="shared" si="6"/>
        <v>2187853.3401999995</v>
      </c>
    </row>
    <row r="11" spans="1:40" ht="15.75" x14ac:dyDescent="0.25">
      <c r="A11" s="24" t="s">
        <v>29</v>
      </c>
      <c r="B11" s="20" t="s">
        <v>30</v>
      </c>
      <c r="C11" s="21">
        <v>1.6060000000000001</v>
      </c>
      <c r="D11" s="22">
        <v>118535</v>
      </c>
      <c r="E11" s="23">
        <v>0.15</v>
      </c>
      <c r="F11" s="22">
        <f t="shared" ref="F11:F42" si="8">D11-G11</f>
        <v>100754.75</v>
      </c>
      <c r="G11" s="22">
        <f t="shared" ref="G11:G42" si="9">D11*E11</f>
        <v>17780.25</v>
      </c>
      <c r="H11" s="22">
        <v>129309.8315</v>
      </c>
      <c r="I11" s="4">
        <v>1</v>
      </c>
      <c r="J11" s="4">
        <f t="shared" si="0"/>
        <v>129309.8315</v>
      </c>
      <c r="K11" s="4"/>
      <c r="L11" s="4">
        <f t="shared" si="1"/>
        <v>0</v>
      </c>
      <c r="M11" s="4"/>
      <c r="N11" s="4">
        <f t="shared" si="7"/>
        <v>0</v>
      </c>
      <c r="O11" s="4"/>
      <c r="P11" s="4"/>
      <c r="Q11" s="4">
        <v>80</v>
      </c>
      <c r="R11" s="4">
        <f t="shared" si="2"/>
        <v>10344786.52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>
        <f t="shared" si="3"/>
        <v>0</v>
      </c>
      <c r="AE11" s="4"/>
      <c r="AF11" s="4">
        <f t="shared" si="4"/>
        <v>0</v>
      </c>
      <c r="AG11" s="4"/>
      <c r="AH11" s="4"/>
      <c r="AI11" s="4"/>
      <c r="AJ11" s="4"/>
      <c r="AK11" s="4"/>
      <c r="AL11" s="4"/>
      <c r="AM11" s="4">
        <f t="shared" si="5"/>
        <v>81</v>
      </c>
      <c r="AN11" s="4">
        <f t="shared" si="6"/>
        <v>10474096.351499999</v>
      </c>
    </row>
    <row r="12" spans="1:40" ht="15.75" x14ac:dyDescent="0.25">
      <c r="A12" s="25" t="s">
        <v>31</v>
      </c>
      <c r="B12" s="20" t="s">
        <v>32</v>
      </c>
      <c r="C12" s="21">
        <v>1.6060000000000001</v>
      </c>
      <c r="D12" s="22">
        <v>131418</v>
      </c>
      <c r="E12" s="23">
        <v>0.3</v>
      </c>
      <c r="F12" s="22">
        <f t="shared" si="8"/>
        <v>91992.6</v>
      </c>
      <c r="G12" s="22">
        <f t="shared" si="9"/>
        <v>39425.4</v>
      </c>
      <c r="H12" s="22">
        <v>155309.79240000001</v>
      </c>
      <c r="I12" s="4"/>
      <c r="J12" s="4">
        <f t="shared" si="0"/>
        <v>0</v>
      </c>
      <c r="K12" s="4"/>
      <c r="L12" s="4">
        <f t="shared" si="1"/>
        <v>0</v>
      </c>
      <c r="M12" s="4"/>
      <c r="N12" s="4">
        <f t="shared" si="7"/>
        <v>0</v>
      </c>
      <c r="O12" s="4"/>
      <c r="P12" s="4"/>
      <c r="Q12" s="4">
        <v>20</v>
      </c>
      <c r="R12" s="4">
        <f t="shared" si="2"/>
        <v>3106195.8480000002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>
        <f t="shared" si="3"/>
        <v>0</v>
      </c>
      <c r="AE12" s="4"/>
      <c r="AF12" s="4">
        <f t="shared" si="4"/>
        <v>0</v>
      </c>
      <c r="AG12" s="4"/>
      <c r="AH12" s="4"/>
      <c r="AI12" s="4"/>
      <c r="AJ12" s="4"/>
      <c r="AK12" s="4"/>
      <c r="AL12" s="4"/>
      <c r="AM12" s="4">
        <f t="shared" si="5"/>
        <v>20</v>
      </c>
      <c r="AN12" s="4">
        <f t="shared" si="6"/>
        <v>3106195.8480000002</v>
      </c>
    </row>
    <row r="13" spans="1:40" ht="45.75" customHeight="1" x14ac:dyDescent="0.25">
      <c r="A13" s="25" t="s">
        <v>33</v>
      </c>
      <c r="B13" s="20" t="s">
        <v>34</v>
      </c>
      <c r="C13" s="21">
        <v>1.6060000000000001</v>
      </c>
      <c r="D13" s="22">
        <v>223384</v>
      </c>
      <c r="E13" s="23">
        <v>0.45</v>
      </c>
      <c r="F13" s="22">
        <f t="shared" si="8"/>
        <v>122861.2</v>
      </c>
      <c r="G13" s="22">
        <f t="shared" si="9"/>
        <v>100522.8</v>
      </c>
      <c r="H13" s="22">
        <v>284300.81680000003</v>
      </c>
      <c r="I13" s="4"/>
      <c r="J13" s="4">
        <f t="shared" si="0"/>
        <v>0</v>
      </c>
      <c r="K13" s="4"/>
      <c r="L13" s="4">
        <f t="shared" si="1"/>
        <v>0</v>
      </c>
      <c r="M13" s="4"/>
      <c r="N13" s="4">
        <f t="shared" si="7"/>
        <v>0</v>
      </c>
      <c r="O13" s="4"/>
      <c r="P13" s="4"/>
      <c r="Q13" s="4"/>
      <c r="R13" s="4">
        <f t="shared" si="2"/>
        <v>0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>
        <f t="shared" si="3"/>
        <v>0</v>
      </c>
      <c r="AE13" s="4"/>
      <c r="AF13" s="4">
        <f t="shared" si="4"/>
        <v>0</v>
      </c>
      <c r="AG13" s="4"/>
      <c r="AH13" s="4"/>
      <c r="AI13" s="4"/>
      <c r="AJ13" s="4"/>
      <c r="AK13" s="4"/>
      <c r="AL13" s="4"/>
      <c r="AM13" s="4">
        <f t="shared" si="5"/>
        <v>0</v>
      </c>
      <c r="AN13" s="4">
        <f t="shared" si="6"/>
        <v>0</v>
      </c>
    </row>
    <row r="14" spans="1:40" ht="15.75" x14ac:dyDescent="0.25">
      <c r="A14" s="25" t="s">
        <v>35</v>
      </c>
      <c r="B14" s="20" t="s">
        <v>36</v>
      </c>
      <c r="C14" s="21">
        <v>1.6060000000000001</v>
      </c>
      <c r="D14" s="22">
        <v>88596</v>
      </c>
      <c r="E14" s="23">
        <v>0.3</v>
      </c>
      <c r="F14" s="22">
        <f t="shared" si="8"/>
        <v>62017.2</v>
      </c>
      <c r="G14" s="22">
        <f t="shared" si="9"/>
        <v>26578.799999999999</v>
      </c>
      <c r="H14" s="22">
        <v>104702.7528</v>
      </c>
      <c r="I14" s="4"/>
      <c r="J14" s="4">
        <f t="shared" si="0"/>
        <v>0</v>
      </c>
      <c r="K14" s="4"/>
      <c r="L14" s="4">
        <f t="shared" si="1"/>
        <v>0</v>
      </c>
      <c r="M14" s="4"/>
      <c r="N14" s="4">
        <f t="shared" si="7"/>
        <v>0</v>
      </c>
      <c r="O14" s="4"/>
      <c r="P14" s="4"/>
      <c r="Q14" s="4"/>
      <c r="R14" s="4">
        <f t="shared" si="2"/>
        <v>0</v>
      </c>
      <c r="S14" s="4"/>
      <c r="T14" s="4"/>
      <c r="U14" s="4"/>
      <c r="V14" s="4"/>
      <c r="W14" s="4"/>
      <c r="X14" s="4"/>
      <c r="Y14" s="4"/>
      <c r="Z14" s="4"/>
      <c r="AA14" s="28">
        <v>75</v>
      </c>
      <c r="AB14" s="4">
        <f>AA14*H14</f>
        <v>7852706.46</v>
      </c>
      <c r="AC14" s="4"/>
      <c r="AD14" s="4">
        <f t="shared" si="3"/>
        <v>0</v>
      </c>
      <c r="AE14" s="4"/>
      <c r="AF14" s="4">
        <f t="shared" si="4"/>
        <v>0</v>
      </c>
      <c r="AG14" s="4"/>
      <c r="AH14" s="4"/>
      <c r="AI14" s="4"/>
      <c r="AJ14" s="4"/>
      <c r="AK14" s="4"/>
      <c r="AL14" s="4"/>
      <c r="AM14" s="4">
        <f t="shared" si="5"/>
        <v>75</v>
      </c>
      <c r="AN14" s="4">
        <f t="shared" si="6"/>
        <v>7852706.46</v>
      </c>
    </row>
    <row r="15" spans="1:40" ht="15.75" x14ac:dyDescent="0.25">
      <c r="A15" s="33" t="s">
        <v>37</v>
      </c>
      <c r="B15" s="20" t="s">
        <v>38</v>
      </c>
      <c r="C15" s="21">
        <v>1.6060000000000001</v>
      </c>
      <c r="D15" s="22">
        <v>143254</v>
      </c>
      <c r="E15" s="23">
        <v>0.3</v>
      </c>
      <c r="F15" s="22">
        <f t="shared" si="8"/>
        <v>100277.8</v>
      </c>
      <c r="G15" s="22">
        <f t="shared" si="9"/>
        <v>42976.2</v>
      </c>
      <c r="H15" s="22">
        <v>169297.5772</v>
      </c>
      <c r="I15" s="4"/>
      <c r="J15" s="4">
        <f t="shared" si="0"/>
        <v>0</v>
      </c>
      <c r="K15" s="4">
        <v>102</v>
      </c>
      <c r="L15" s="4">
        <f t="shared" si="1"/>
        <v>17268352.874400001</v>
      </c>
      <c r="M15" s="4"/>
      <c r="N15" s="4">
        <f t="shared" si="7"/>
        <v>0</v>
      </c>
      <c r="O15" s="4"/>
      <c r="P15" s="4"/>
      <c r="Q15" s="4"/>
      <c r="R15" s="4">
        <f t="shared" si="2"/>
        <v>0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f t="shared" si="3"/>
        <v>0</v>
      </c>
      <c r="AE15" s="4"/>
      <c r="AF15" s="4">
        <f t="shared" si="4"/>
        <v>0</v>
      </c>
      <c r="AG15" s="4"/>
      <c r="AH15" s="4"/>
      <c r="AI15" s="4"/>
      <c r="AJ15" s="4"/>
      <c r="AK15" s="4"/>
      <c r="AL15" s="4"/>
      <c r="AM15" s="4">
        <f t="shared" si="5"/>
        <v>102</v>
      </c>
      <c r="AN15" s="4">
        <f t="shared" si="6"/>
        <v>17268352.874400001</v>
      </c>
    </row>
    <row r="16" spans="1:40" ht="15.75" x14ac:dyDescent="0.25">
      <c r="A16" s="31"/>
      <c r="B16" s="20" t="s">
        <v>39</v>
      </c>
      <c r="C16" s="21">
        <v>1.6060000000000001</v>
      </c>
      <c r="D16" s="22">
        <v>141904</v>
      </c>
      <c r="E16" s="23">
        <v>0.15</v>
      </c>
      <c r="F16" s="22">
        <f t="shared" si="8"/>
        <v>120618.4</v>
      </c>
      <c r="G16" s="22">
        <f>D16*E16</f>
        <v>21285.599999999999</v>
      </c>
      <c r="H16" s="22">
        <v>154803.0736</v>
      </c>
      <c r="I16" s="4"/>
      <c r="J16" s="4">
        <f t="shared" si="0"/>
        <v>0</v>
      </c>
      <c r="K16" s="4">
        <v>13</v>
      </c>
      <c r="L16" s="4">
        <f t="shared" si="1"/>
        <v>2012439.9568</v>
      </c>
      <c r="M16" s="4"/>
      <c r="N16" s="4">
        <f t="shared" si="7"/>
        <v>0</v>
      </c>
      <c r="O16" s="4"/>
      <c r="P16" s="4"/>
      <c r="Q16" s="4"/>
      <c r="R16" s="4">
        <f t="shared" si="2"/>
        <v>0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>
        <f t="shared" si="3"/>
        <v>0</v>
      </c>
      <c r="AE16" s="4"/>
      <c r="AF16" s="4">
        <f t="shared" si="4"/>
        <v>0</v>
      </c>
      <c r="AG16" s="4"/>
      <c r="AH16" s="4"/>
      <c r="AI16" s="4"/>
      <c r="AJ16" s="4"/>
      <c r="AK16" s="4"/>
      <c r="AL16" s="4"/>
      <c r="AM16" s="4">
        <f t="shared" si="5"/>
        <v>13</v>
      </c>
      <c r="AN16" s="4">
        <f t="shared" si="6"/>
        <v>2012439.9568</v>
      </c>
    </row>
    <row r="17" spans="1:40" ht="15.75" x14ac:dyDescent="0.25">
      <c r="A17" s="31"/>
      <c r="B17" s="20" t="s">
        <v>40</v>
      </c>
      <c r="C17" s="21">
        <v>1.6060000000000001</v>
      </c>
      <c r="D17" s="22">
        <v>204013</v>
      </c>
      <c r="E17" s="23">
        <v>0.15</v>
      </c>
      <c r="F17" s="22">
        <f t="shared" si="8"/>
        <v>173411.05</v>
      </c>
      <c r="G17" s="22">
        <f t="shared" ref="G17" si="10">D17*E17</f>
        <v>30601.949999999997</v>
      </c>
      <c r="H17" s="22">
        <v>222557.78169999999</v>
      </c>
      <c r="I17" s="4"/>
      <c r="J17" s="4">
        <f t="shared" si="0"/>
        <v>0</v>
      </c>
      <c r="K17" s="4">
        <v>9</v>
      </c>
      <c r="L17" s="4">
        <f t="shared" si="1"/>
        <v>2003020.0352999999</v>
      </c>
      <c r="M17" s="4"/>
      <c r="N17" s="4">
        <f t="shared" si="7"/>
        <v>0</v>
      </c>
      <c r="O17" s="4"/>
      <c r="P17" s="4"/>
      <c r="Q17" s="4"/>
      <c r="R17" s="4">
        <f t="shared" si="2"/>
        <v>0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f t="shared" si="3"/>
        <v>0</v>
      </c>
      <c r="AE17" s="4"/>
      <c r="AF17" s="4">
        <f t="shared" si="4"/>
        <v>0</v>
      </c>
      <c r="AG17" s="4"/>
      <c r="AH17" s="4"/>
      <c r="AI17" s="4"/>
      <c r="AJ17" s="4"/>
      <c r="AK17" s="4"/>
      <c r="AL17" s="4"/>
      <c r="AM17" s="4">
        <f t="shared" si="5"/>
        <v>9</v>
      </c>
      <c r="AN17" s="4">
        <f t="shared" si="6"/>
        <v>2003020.0352999999</v>
      </c>
    </row>
    <row r="18" spans="1:40" ht="15.75" x14ac:dyDescent="0.25">
      <c r="A18" s="30" t="s">
        <v>41</v>
      </c>
      <c r="B18" s="20" t="s">
        <v>42</v>
      </c>
      <c r="C18" s="21">
        <v>1.6060000000000001</v>
      </c>
      <c r="D18" s="22">
        <v>221653</v>
      </c>
      <c r="E18" s="23">
        <v>0.15</v>
      </c>
      <c r="F18" s="22">
        <f t="shared" si="8"/>
        <v>188405.05</v>
      </c>
      <c r="G18" s="22">
        <f t="shared" si="9"/>
        <v>33247.949999999997</v>
      </c>
      <c r="H18" s="22">
        <v>241801.25769999999</v>
      </c>
      <c r="I18" s="4"/>
      <c r="J18" s="4">
        <f t="shared" si="0"/>
        <v>0</v>
      </c>
      <c r="K18" s="4"/>
      <c r="L18" s="4">
        <f t="shared" si="1"/>
        <v>0</v>
      </c>
      <c r="M18" s="4">
        <f>45</f>
        <v>45</v>
      </c>
      <c r="N18" s="4">
        <f t="shared" si="7"/>
        <v>10881056.5965</v>
      </c>
      <c r="O18" s="4"/>
      <c r="P18" s="4"/>
      <c r="Q18" s="4"/>
      <c r="R18" s="4">
        <f t="shared" si="2"/>
        <v>0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>
        <f t="shared" si="3"/>
        <v>0</v>
      </c>
      <c r="AE18" s="4"/>
      <c r="AF18" s="4">
        <f t="shared" si="4"/>
        <v>0</v>
      </c>
      <c r="AG18" s="4"/>
      <c r="AH18" s="4"/>
      <c r="AI18" s="4"/>
      <c r="AJ18" s="4"/>
      <c r="AK18" s="4"/>
      <c r="AL18" s="4"/>
      <c r="AM18" s="4">
        <f t="shared" si="5"/>
        <v>45</v>
      </c>
      <c r="AN18" s="4">
        <f t="shared" si="6"/>
        <v>10881056.5965</v>
      </c>
    </row>
    <row r="19" spans="1:40" ht="15.75" x14ac:dyDescent="0.25">
      <c r="A19" s="31"/>
      <c r="B19" s="20" t="s">
        <v>43</v>
      </c>
      <c r="C19" s="21">
        <v>1.6060000000000001</v>
      </c>
      <c r="D19" s="22">
        <v>324777</v>
      </c>
      <c r="E19" s="23">
        <v>0.15</v>
      </c>
      <c r="F19" s="22">
        <f t="shared" si="8"/>
        <v>276060.45</v>
      </c>
      <c r="G19" s="22">
        <f t="shared" si="9"/>
        <v>48716.549999999996</v>
      </c>
      <c r="H19" s="22">
        <v>354299.22930000001</v>
      </c>
      <c r="I19" s="4"/>
      <c r="J19" s="4">
        <f t="shared" si="0"/>
        <v>0</v>
      </c>
      <c r="K19" s="4"/>
      <c r="L19" s="4">
        <f t="shared" si="1"/>
        <v>0</v>
      </c>
      <c r="M19" s="4"/>
      <c r="N19" s="4">
        <f t="shared" si="7"/>
        <v>0</v>
      </c>
      <c r="O19" s="4"/>
      <c r="P19" s="4"/>
      <c r="Q19" s="4"/>
      <c r="R19" s="4">
        <f t="shared" si="2"/>
        <v>0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>
        <f t="shared" si="3"/>
        <v>0</v>
      </c>
      <c r="AE19" s="4"/>
      <c r="AF19" s="4">
        <f t="shared" si="4"/>
        <v>0</v>
      </c>
      <c r="AG19" s="4"/>
      <c r="AH19" s="4"/>
      <c r="AI19" s="4"/>
      <c r="AJ19" s="4"/>
      <c r="AK19" s="4"/>
      <c r="AL19" s="4"/>
      <c r="AM19" s="4">
        <f t="shared" si="5"/>
        <v>0</v>
      </c>
      <c r="AN19" s="4">
        <f t="shared" si="6"/>
        <v>0</v>
      </c>
    </row>
    <row r="20" spans="1:40" ht="15.75" x14ac:dyDescent="0.25">
      <c r="A20" s="30" t="s">
        <v>44</v>
      </c>
      <c r="B20" s="20" t="s">
        <v>45</v>
      </c>
      <c r="C20" s="21">
        <v>1.6060000000000001</v>
      </c>
      <c r="D20" s="22">
        <v>112058</v>
      </c>
      <c r="E20" s="23">
        <v>0.3</v>
      </c>
      <c r="F20" s="22">
        <f>D20-G20</f>
        <v>78440.600000000006</v>
      </c>
      <c r="G20" s="22">
        <f>D20*E20</f>
        <v>33617.4</v>
      </c>
      <c r="H20" s="22">
        <v>132430.14440000002</v>
      </c>
      <c r="I20" s="4"/>
      <c r="J20" s="4">
        <f t="shared" si="0"/>
        <v>0</v>
      </c>
      <c r="K20" s="4"/>
      <c r="L20" s="4">
        <f t="shared" si="1"/>
        <v>0</v>
      </c>
      <c r="M20" s="4"/>
      <c r="N20" s="4">
        <f t="shared" si="7"/>
        <v>0</v>
      </c>
      <c r="O20" s="4">
        <v>100</v>
      </c>
      <c r="P20" s="4">
        <f>O20*H20</f>
        <v>13243014.440000001</v>
      </c>
      <c r="Q20" s="4">
        <v>50</v>
      </c>
      <c r="R20" s="4">
        <f t="shared" si="2"/>
        <v>6621507.2200000007</v>
      </c>
      <c r="S20" s="4"/>
      <c r="T20" s="4"/>
      <c r="U20" s="4">
        <v>2</v>
      </c>
      <c r="V20" s="4">
        <f t="shared" ref="V20:V29" si="11">U20*H20</f>
        <v>264860.28880000004</v>
      </c>
      <c r="W20" s="4"/>
      <c r="X20" s="4"/>
      <c r="Y20" s="4"/>
      <c r="Z20" s="4"/>
      <c r="AA20" s="4"/>
      <c r="AB20" s="4"/>
      <c r="AC20" s="4"/>
      <c r="AD20" s="4">
        <f t="shared" si="3"/>
        <v>0</v>
      </c>
      <c r="AE20" s="4"/>
      <c r="AF20" s="4">
        <f t="shared" si="4"/>
        <v>0</v>
      </c>
      <c r="AG20" s="4"/>
      <c r="AH20" s="4"/>
      <c r="AI20" s="4">
        <v>40</v>
      </c>
      <c r="AJ20" s="4">
        <f>AI20*H20</f>
        <v>5297205.7760000005</v>
      </c>
      <c r="AK20" s="4"/>
      <c r="AL20" s="4"/>
      <c r="AM20" s="4">
        <f t="shared" si="5"/>
        <v>192</v>
      </c>
      <c r="AN20" s="4">
        <f t="shared" si="6"/>
        <v>25426587.724800006</v>
      </c>
    </row>
    <row r="21" spans="1:40" ht="31.5" x14ac:dyDescent="0.25">
      <c r="A21" s="31"/>
      <c r="B21" s="20" t="s">
        <v>46</v>
      </c>
      <c r="C21" s="21">
        <v>1.6060000000000001</v>
      </c>
      <c r="D21" s="22">
        <v>117683</v>
      </c>
      <c r="E21" s="23">
        <v>0.3</v>
      </c>
      <c r="F21" s="22">
        <f>D21-G21</f>
        <v>82378.100000000006</v>
      </c>
      <c r="G21" s="22">
        <f>D21*E21</f>
        <v>35304.9</v>
      </c>
      <c r="H21" s="22">
        <v>139077.76940000002</v>
      </c>
      <c r="I21" s="4">
        <v>32</v>
      </c>
      <c r="J21" s="4">
        <f t="shared" si="0"/>
        <v>4450488.6208000006</v>
      </c>
      <c r="K21" s="4"/>
      <c r="L21" s="4">
        <f t="shared" si="1"/>
        <v>0</v>
      </c>
      <c r="M21" s="4"/>
      <c r="N21" s="4">
        <f t="shared" si="7"/>
        <v>0</v>
      </c>
      <c r="O21" s="4"/>
      <c r="P21" s="4"/>
      <c r="Q21" s="4">
        <v>100</v>
      </c>
      <c r="R21" s="4">
        <f t="shared" si="2"/>
        <v>13907776.940000001</v>
      </c>
      <c r="S21" s="4"/>
      <c r="T21" s="4"/>
      <c r="U21" s="4"/>
      <c r="V21" s="4">
        <f t="shared" si="11"/>
        <v>0</v>
      </c>
      <c r="W21" s="4"/>
      <c r="X21" s="4"/>
      <c r="Y21" s="4"/>
      <c r="Z21" s="4"/>
      <c r="AA21" s="4"/>
      <c r="AB21" s="4"/>
      <c r="AC21" s="4"/>
      <c r="AD21" s="4">
        <f t="shared" si="3"/>
        <v>0</v>
      </c>
      <c r="AE21" s="4"/>
      <c r="AF21" s="4">
        <f t="shared" si="4"/>
        <v>0</v>
      </c>
      <c r="AG21" s="4"/>
      <c r="AH21" s="4"/>
      <c r="AI21" s="4">
        <v>60</v>
      </c>
      <c r="AJ21" s="4">
        <f>AI21*H21</f>
        <v>8344666.1640000008</v>
      </c>
      <c r="AK21" s="4"/>
      <c r="AL21" s="4"/>
      <c r="AM21" s="4">
        <f t="shared" si="5"/>
        <v>192</v>
      </c>
      <c r="AN21" s="4">
        <f t="shared" si="6"/>
        <v>26702931.724800002</v>
      </c>
    </row>
    <row r="22" spans="1:40" ht="15.75" x14ac:dyDescent="0.25">
      <c r="A22" s="30" t="s">
        <v>47</v>
      </c>
      <c r="B22" s="20" t="s">
        <v>48</v>
      </c>
      <c r="C22" s="21">
        <v>1.6060000000000001</v>
      </c>
      <c r="D22" s="22">
        <v>100288</v>
      </c>
      <c r="E22" s="23">
        <v>0.3</v>
      </c>
      <c r="F22" s="22">
        <f t="shared" si="8"/>
        <v>70201.600000000006</v>
      </c>
      <c r="G22" s="22">
        <f t="shared" si="9"/>
        <v>30086.399999999998</v>
      </c>
      <c r="H22" s="22">
        <v>118520.3584</v>
      </c>
      <c r="I22" s="4"/>
      <c r="J22" s="4">
        <f t="shared" si="0"/>
        <v>0</v>
      </c>
      <c r="K22" s="4"/>
      <c r="L22" s="4">
        <f t="shared" si="1"/>
        <v>0</v>
      </c>
      <c r="M22" s="4"/>
      <c r="N22" s="4">
        <f t="shared" si="7"/>
        <v>0</v>
      </c>
      <c r="O22" s="4"/>
      <c r="P22" s="4"/>
      <c r="Q22" s="4">
        <v>10</v>
      </c>
      <c r="R22" s="4">
        <f t="shared" si="2"/>
        <v>1185203.584</v>
      </c>
      <c r="S22" s="4"/>
      <c r="T22" s="4"/>
      <c r="U22" s="4">
        <v>75</v>
      </c>
      <c r="V22" s="4">
        <f t="shared" si="11"/>
        <v>8889026.879999999</v>
      </c>
      <c r="W22" s="4"/>
      <c r="X22" s="4"/>
      <c r="Y22" s="4"/>
      <c r="Z22" s="4">
        <f>Y22*H22</f>
        <v>0</v>
      </c>
      <c r="AA22" s="4"/>
      <c r="AB22" s="4"/>
      <c r="AC22" s="4"/>
      <c r="AD22" s="4">
        <f t="shared" si="3"/>
        <v>0</v>
      </c>
      <c r="AE22" s="4"/>
      <c r="AF22" s="4">
        <f t="shared" si="4"/>
        <v>0</v>
      </c>
      <c r="AG22" s="4"/>
      <c r="AH22" s="4"/>
      <c r="AI22" s="4"/>
      <c r="AJ22" s="4"/>
      <c r="AK22" s="4"/>
      <c r="AL22" s="4"/>
      <c r="AM22" s="4">
        <f t="shared" si="5"/>
        <v>85</v>
      </c>
      <c r="AN22" s="4">
        <f t="shared" si="6"/>
        <v>10074230.464</v>
      </c>
    </row>
    <row r="23" spans="1:40" ht="15.75" x14ac:dyDescent="0.25">
      <c r="A23" s="31"/>
      <c r="B23" s="20" t="s">
        <v>49</v>
      </c>
      <c r="C23" s="21">
        <v>1.6060000000000001</v>
      </c>
      <c r="D23" s="22">
        <v>60064</v>
      </c>
      <c r="E23" s="23">
        <v>0.3</v>
      </c>
      <c r="F23" s="22">
        <f t="shared" si="8"/>
        <v>42044.800000000003</v>
      </c>
      <c r="G23" s="22">
        <f t="shared" si="9"/>
        <v>18019.2</v>
      </c>
      <c r="H23" s="22">
        <v>70983.635200000004</v>
      </c>
      <c r="I23" s="4"/>
      <c r="J23" s="4">
        <f t="shared" si="0"/>
        <v>0</v>
      </c>
      <c r="K23" s="4"/>
      <c r="L23" s="4">
        <f t="shared" si="1"/>
        <v>0</v>
      </c>
      <c r="M23" s="4"/>
      <c r="N23" s="4">
        <f t="shared" si="7"/>
        <v>0</v>
      </c>
      <c r="O23" s="4"/>
      <c r="P23" s="4"/>
      <c r="Q23" s="4">
        <v>40</v>
      </c>
      <c r="R23" s="4">
        <f t="shared" si="2"/>
        <v>2839345.4080000003</v>
      </c>
      <c r="S23" s="4"/>
      <c r="T23" s="4"/>
      <c r="U23" s="4">
        <f>73</f>
        <v>73</v>
      </c>
      <c r="V23" s="4">
        <f t="shared" si="11"/>
        <v>5181805.3695999999</v>
      </c>
      <c r="W23" s="4"/>
      <c r="X23" s="4"/>
      <c r="Y23" s="4">
        <v>5</v>
      </c>
      <c r="Z23" s="4">
        <f>Y23*H23</f>
        <v>354918.17600000004</v>
      </c>
      <c r="AA23" s="4"/>
      <c r="AB23" s="4"/>
      <c r="AC23" s="4"/>
      <c r="AD23" s="4">
        <f t="shared" si="3"/>
        <v>0</v>
      </c>
      <c r="AE23" s="4"/>
      <c r="AF23" s="4">
        <f t="shared" si="4"/>
        <v>0</v>
      </c>
      <c r="AG23" s="4"/>
      <c r="AH23" s="4"/>
      <c r="AI23" s="4"/>
      <c r="AJ23" s="4"/>
      <c r="AK23" s="4"/>
      <c r="AL23" s="4"/>
      <c r="AM23" s="4">
        <f t="shared" si="5"/>
        <v>118</v>
      </c>
      <c r="AN23" s="4">
        <f t="shared" si="6"/>
        <v>8376068.9535999997</v>
      </c>
    </row>
    <row r="24" spans="1:40" ht="15.75" x14ac:dyDescent="0.25">
      <c r="A24" s="25" t="s">
        <v>50</v>
      </c>
      <c r="B24" s="20" t="s">
        <v>51</v>
      </c>
      <c r="C24" s="21">
        <v>1.6060000000000001</v>
      </c>
      <c r="D24" s="22">
        <v>62641</v>
      </c>
      <c r="E24" s="23">
        <v>0.3</v>
      </c>
      <c r="F24" s="22">
        <f t="shared" si="8"/>
        <v>43848.7</v>
      </c>
      <c r="G24" s="22">
        <f t="shared" si="9"/>
        <v>18792.3</v>
      </c>
      <c r="H24" s="22">
        <v>74029.133799999996</v>
      </c>
      <c r="I24" s="4"/>
      <c r="J24" s="4">
        <f t="shared" si="0"/>
        <v>0</v>
      </c>
      <c r="K24" s="4"/>
      <c r="L24" s="4">
        <f t="shared" si="1"/>
        <v>0</v>
      </c>
      <c r="M24" s="4"/>
      <c r="N24" s="4">
        <f t="shared" si="7"/>
        <v>0</v>
      </c>
      <c r="O24" s="4"/>
      <c r="P24" s="4"/>
      <c r="Q24" s="4"/>
      <c r="R24" s="4">
        <f t="shared" si="2"/>
        <v>0</v>
      </c>
      <c r="S24" s="4"/>
      <c r="T24" s="4"/>
      <c r="U24" s="4"/>
      <c r="V24" s="4">
        <f t="shared" si="11"/>
        <v>0</v>
      </c>
      <c r="W24" s="4">
        <v>808</v>
      </c>
      <c r="X24" s="4">
        <f>W24*H24</f>
        <v>59815540.110399999</v>
      </c>
      <c r="Y24" s="4"/>
      <c r="Z24" s="4"/>
      <c r="AA24" s="4"/>
      <c r="AB24" s="4"/>
      <c r="AC24" s="4">
        <v>7</v>
      </c>
      <c r="AD24" s="4">
        <f t="shared" si="3"/>
        <v>518203.93659999996</v>
      </c>
      <c r="AE24" s="4"/>
      <c r="AF24" s="4">
        <f t="shared" si="4"/>
        <v>0</v>
      </c>
      <c r="AG24" s="4"/>
      <c r="AH24" s="4"/>
      <c r="AI24" s="4"/>
      <c r="AJ24" s="4"/>
      <c r="AK24" s="4"/>
      <c r="AL24" s="4"/>
      <c r="AM24" s="4">
        <f t="shared" si="5"/>
        <v>815</v>
      </c>
      <c r="AN24" s="4">
        <f t="shared" si="6"/>
        <v>60333744.046999998</v>
      </c>
    </row>
    <row r="25" spans="1:40" ht="15.75" x14ac:dyDescent="0.25">
      <c r="A25" s="30" t="s">
        <v>52</v>
      </c>
      <c r="B25" s="20" t="s">
        <v>53</v>
      </c>
      <c r="C25" s="21">
        <v>1.6060000000000001</v>
      </c>
      <c r="D25" s="22">
        <v>72157</v>
      </c>
      <c r="E25" s="23">
        <v>0.3</v>
      </c>
      <c r="F25" s="22">
        <f t="shared" si="8"/>
        <v>50509.9</v>
      </c>
      <c r="G25" s="22">
        <f t="shared" si="9"/>
        <v>21647.1</v>
      </c>
      <c r="H25" s="22">
        <v>85275.142599999992</v>
      </c>
      <c r="I25" s="4">
        <v>1</v>
      </c>
      <c r="J25" s="4">
        <f t="shared" si="0"/>
        <v>85275.142599999992</v>
      </c>
      <c r="K25" s="4"/>
      <c r="L25" s="4">
        <f t="shared" si="1"/>
        <v>0</v>
      </c>
      <c r="M25" s="4"/>
      <c r="N25" s="4">
        <f t="shared" si="7"/>
        <v>0</v>
      </c>
      <c r="O25" s="4"/>
      <c r="P25" s="4"/>
      <c r="Q25" s="4"/>
      <c r="R25" s="4">
        <f t="shared" si="2"/>
        <v>0</v>
      </c>
      <c r="S25" s="4"/>
      <c r="T25" s="4"/>
      <c r="U25" s="4"/>
      <c r="V25" s="4">
        <f t="shared" si="11"/>
        <v>0</v>
      </c>
      <c r="W25" s="4"/>
      <c r="X25" s="4"/>
      <c r="Y25" s="4"/>
      <c r="Z25" s="4"/>
      <c r="AA25" s="4"/>
      <c r="AB25" s="4"/>
      <c r="AC25" s="4"/>
      <c r="AD25" s="4">
        <f t="shared" si="3"/>
        <v>0</v>
      </c>
      <c r="AE25" s="4"/>
      <c r="AF25" s="4">
        <f t="shared" si="4"/>
        <v>0</v>
      </c>
      <c r="AG25" s="4"/>
      <c r="AH25" s="4"/>
      <c r="AI25" s="4"/>
      <c r="AJ25" s="4"/>
      <c r="AK25" s="4"/>
      <c r="AL25" s="4"/>
      <c r="AM25" s="4">
        <f t="shared" si="5"/>
        <v>1</v>
      </c>
      <c r="AN25" s="4">
        <f t="shared" si="6"/>
        <v>85275.142599999992</v>
      </c>
    </row>
    <row r="26" spans="1:40" ht="15.75" x14ac:dyDescent="0.25">
      <c r="A26" s="31" t="s">
        <v>53</v>
      </c>
      <c r="B26" s="20" t="s">
        <v>54</v>
      </c>
      <c r="C26" s="21">
        <v>1.6060000000000001</v>
      </c>
      <c r="D26" s="22">
        <v>152977</v>
      </c>
      <c r="E26" s="23">
        <v>0.15</v>
      </c>
      <c r="F26" s="22">
        <f t="shared" si="8"/>
        <v>130030.45</v>
      </c>
      <c r="G26" s="22">
        <f t="shared" si="9"/>
        <v>22946.55</v>
      </c>
      <c r="H26" s="22">
        <v>166882.60930000001</v>
      </c>
      <c r="I26" s="4">
        <v>11</v>
      </c>
      <c r="J26" s="4">
        <f t="shared" si="0"/>
        <v>1835708.7023</v>
      </c>
      <c r="K26" s="4"/>
      <c r="L26" s="4">
        <f t="shared" si="1"/>
        <v>0</v>
      </c>
      <c r="M26" s="4"/>
      <c r="N26" s="4">
        <f t="shared" si="7"/>
        <v>0</v>
      </c>
      <c r="O26" s="4"/>
      <c r="P26" s="4"/>
      <c r="Q26" s="4"/>
      <c r="R26" s="4">
        <f t="shared" si="2"/>
        <v>0</v>
      </c>
      <c r="S26" s="4"/>
      <c r="T26" s="4"/>
      <c r="U26" s="4"/>
      <c r="V26" s="4">
        <f t="shared" si="11"/>
        <v>0</v>
      </c>
      <c r="W26" s="4"/>
      <c r="X26" s="4"/>
      <c r="Y26" s="4"/>
      <c r="Z26" s="4"/>
      <c r="AA26" s="4"/>
      <c r="AB26" s="4"/>
      <c r="AC26" s="4"/>
      <c r="AD26" s="4">
        <f t="shared" si="3"/>
        <v>0</v>
      </c>
      <c r="AE26" s="4"/>
      <c r="AF26" s="4">
        <f t="shared" si="4"/>
        <v>0</v>
      </c>
      <c r="AG26" s="4"/>
      <c r="AH26" s="4"/>
      <c r="AI26" s="4"/>
      <c r="AJ26" s="4"/>
      <c r="AK26" s="4"/>
      <c r="AL26" s="4"/>
      <c r="AM26" s="4">
        <f t="shared" si="5"/>
        <v>11</v>
      </c>
      <c r="AN26" s="4">
        <f t="shared" si="6"/>
        <v>1835708.7023</v>
      </c>
    </row>
    <row r="27" spans="1:40" ht="15.75" x14ac:dyDescent="0.25">
      <c r="A27" s="25" t="s">
        <v>55</v>
      </c>
      <c r="B27" s="20" t="s">
        <v>56</v>
      </c>
      <c r="C27" s="21">
        <v>1.6060000000000001</v>
      </c>
      <c r="D27" s="22">
        <v>115333</v>
      </c>
      <c r="E27" s="23">
        <v>0.3</v>
      </c>
      <c r="F27" s="22">
        <f t="shared" si="8"/>
        <v>80733.100000000006</v>
      </c>
      <c r="G27" s="22">
        <f t="shared" si="9"/>
        <v>34599.9</v>
      </c>
      <c r="H27" s="22">
        <v>136300.53940000001</v>
      </c>
      <c r="I27" s="4"/>
      <c r="J27" s="4">
        <f t="shared" si="0"/>
        <v>0</v>
      </c>
      <c r="K27" s="4"/>
      <c r="L27" s="4">
        <f t="shared" si="1"/>
        <v>0</v>
      </c>
      <c r="M27" s="4"/>
      <c r="N27" s="4">
        <f t="shared" si="7"/>
        <v>0</v>
      </c>
      <c r="O27" s="4"/>
      <c r="P27" s="4"/>
      <c r="Q27" s="4">
        <v>150</v>
      </c>
      <c r="R27" s="4">
        <f t="shared" si="2"/>
        <v>20445080.91</v>
      </c>
      <c r="S27" s="4"/>
      <c r="T27" s="4"/>
      <c r="U27" s="4"/>
      <c r="V27" s="4">
        <f t="shared" si="11"/>
        <v>0</v>
      </c>
      <c r="W27" s="4"/>
      <c r="X27" s="4"/>
      <c r="Y27" s="4"/>
      <c r="Z27" s="4"/>
      <c r="AA27" s="4"/>
      <c r="AB27" s="4"/>
      <c r="AC27" s="4"/>
      <c r="AD27" s="4">
        <f t="shared" si="3"/>
        <v>0</v>
      </c>
      <c r="AE27" s="4"/>
      <c r="AF27" s="4">
        <f t="shared" si="4"/>
        <v>0</v>
      </c>
      <c r="AG27" s="4"/>
      <c r="AH27" s="4"/>
      <c r="AI27" s="4"/>
      <c r="AJ27" s="4"/>
      <c r="AK27" s="4"/>
      <c r="AL27" s="4"/>
      <c r="AM27" s="4">
        <f t="shared" si="5"/>
        <v>150</v>
      </c>
      <c r="AN27" s="4">
        <f t="shared" si="6"/>
        <v>20445080.91</v>
      </c>
    </row>
    <row r="28" spans="1:40" ht="31.5" x14ac:dyDescent="0.25">
      <c r="A28" s="30" t="s">
        <v>57</v>
      </c>
      <c r="B28" s="20" t="s">
        <v>58</v>
      </c>
      <c r="C28" s="21">
        <v>1.6060000000000001</v>
      </c>
      <c r="D28" s="22">
        <v>192036</v>
      </c>
      <c r="E28" s="23">
        <v>0.15</v>
      </c>
      <c r="F28" s="22">
        <f t="shared" si="8"/>
        <v>163230.6</v>
      </c>
      <c r="G28" s="22">
        <f t="shared" si="9"/>
        <v>28805.399999999998</v>
      </c>
      <c r="H28" s="22">
        <v>209492.0724</v>
      </c>
      <c r="I28" s="4"/>
      <c r="J28" s="4">
        <f t="shared" si="0"/>
        <v>0</v>
      </c>
      <c r="K28" s="4">
        <v>635</v>
      </c>
      <c r="L28" s="4">
        <f t="shared" si="1"/>
        <v>133027465.97400001</v>
      </c>
      <c r="M28" s="4"/>
      <c r="N28" s="4">
        <f t="shared" si="7"/>
        <v>0</v>
      </c>
      <c r="O28" s="4"/>
      <c r="P28" s="4"/>
      <c r="Q28" s="4">
        <v>30</v>
      </c>
      <c r="R28" s="4">
        <f t="shared" si="2"/>
        <v>6284762.1720000003</v>
      </c>
      <c r="S28" s="4">
        <v>1</v>
      </c>
      <c r="T28" s="4">
        <f t="shared" ref="T28:T35" si="12">S28*H28</f>
        <v>209492.0724</v>
      </c>
      <c r="U28" s="4"/>
      <c r="V28" s="4">
        <f t="shared" si="11"/>
        <v>0</v>
      </c>
      <c r="W28" s="4"/>
      <c r="X28" s="4"/>
      <c r="Y28" s="4"/>
      <c r="Z28" s="4"/>
      <c r="AA28" s="4"/>
      <c r="AB28" s="4"/>
      <c r="AC28" s="4"/>
      <c r="AD28" s="4">
        <f t="shared" si="3"/>
        <v>0</v>
      </c>
      <c r="AE28" s="4">
        <v>38</v>
      </c>
      <c r="AF28" s="4">
        <f t="shared" si="4"/>
        <v>7960698.7511999998</v>
      </c>
      <c r="AG28" s="4"/>
      <c r="AH28" s="4"/>
      <c r="AI28" s="4"/>
      <c r="AJ28" s="4"/>
      <c r="AK28" s="4"/>
      <c r="AL28" s="4"/>
      <c r="AM28" s="4">
        <f t="shared" si="5"/>
        <v>704</v>
      </c>
      <c r="AN28" s="4">
        <f t="shared" si="6"/>
        <v>147482418.96959999</v>
      </c>
    </row>
    <row r="29" spans="1:40" ht="31.5" x14ac:dyDescent="0.25">
      <c r="A29" s="31"/>
      <c r="B29" s="20" t="s">
        <v>59</v>
      </c>
      <c r="C29" s="21">
        <v>1.6060000000000001</v>
      </c>
      <c r="D29" s="22">
        <v>171224</v>
      </c>
      <c r="E29" s="23">
        <v>0.15</v>
      </c>
      <c r="F29" s="22">
        <f t="shared" si="8"/>
        <v>145540.4</v>
      </c>
      <c r="G29" s="22">
        <f t="shared" si="9"/>
        <v>25683.599999999999</v>
      </c>
      <c r="H29" s="22">
        <v>186788.2616</v>
      </c>
      <c r="I29" s="4"/>
      <c r="J29" s="4">
        <f t="shared" si="0"/>
        <v>0</v>
      </c>
      <c r="K29" s="4">
        <v>330</v>
      </c>
      <c r="L29" s="4">
        <f t="shared" si="1"/>
        <v>61640126.328000002</v>
      </c>
      <c r="M29" s="4"/>
      <c r="N29" s="4">
        <f t="shared" si="7"/>
        <v>0</v>
      </c>
      <c r="O29" s="4"/>
      <c r="P29" s="4"/>
      <c r="Q29" s="4">
        <v>50</v>
      </c>
      <c r="R29" s="4">
        <f t="shared" si="2"/>
        <v>9339413.0800000001</v>
      </c>
      <c r="S29" s="4">
        <v>5</v>
      </c>
      <c r="T29" s="4">
        <f t="shared" si="12"/>
        <v>933941.30799999996</v>
      </c>
      <c r="U29" s="4"/>
      <c r="V29" s="4">
        <f t="shared" si="11"/>
        <v>0</v>
      </c>
      <c r="W29" s="4"/>
      <c r="X29" s="4"/>
      <c r="Y29" s="4"/>
      <c r="Z29" s="4"/>
      <c r="AA29" s="4"/>
      <c r="AB29" s="4"/>
      <c r="AC29" s="4"/>
      <c r="AD29" s="4">
        <f t="shared" si="3"/>
        <v>0</v>
      </c>
      <c r="AE29" s="4">
        <v>194</v>
      </c>
      <c r="AF29" s="4">
        <f t="shared" si="4"/>
        <v>36236922.750399999</v>
      </c>
      <c r="AG29" s="4"/>
      <c r="AH29" s="4"/>
      <c r="AI29" s="4"/>
      <c r="AJ29" s="4"/>
      <c r="AK29" s="4"/>
      <c r="AL29" s="4"/>
      <c r="AM29" s="4">
        <f t="shared" si="5"/>
        <v>579</v>
      </c>
      <c r="AN29" s="4">
        <f t="shared" si="6"/>
        <v>108150403.4664</v>
      </c>
    </row>
    <row r="30" spans="1:40" ht="63" x14ac:dyDescent="0.25">
      <c r="A30" s="31"/>
      <c r="B30" s="20" t="s">
        <v>60</v>
      </c>
      <c r="C30" s="21">
        <v>1.6060000000000001</v>
      </c>
      <c r="D30" s="22">
        <v>124392</v>
      </c>
      <c r="E30" s="23">
        <v>0.3</v>
      </c>
      <c r="F30" s="22">
        <f t="shared" si="8"/>
        <v>87074.4</v>
      </c>
      <c r="G30" s="22">
        <f t="shared" si="9"/>
        <v>37317.599999999999</v>
      </c>
      <c r="H30" s="22">
        <v>147006.4656</v>
      </c>
      <c r="I30" s="4"/>
      <c r="J30" s="4">
        <f t="shared" si="0"/>
        <v>0</v>
      </c>
      <c r="K30" s="4"/>
      <c r="L30" s="4">
        <f t="shared" si="1"/>
        <v>0</v>
      </c>
      <c r="M30" s="4"/>
      <c r="N30" s="4">
        <f t="shared" si="7"/>
        <v>0</v>
      </c>
      <c r="O30" s="4"/>
      <c r="P30" s="4"/>
      <c r="Q30" s="4">
        <v>100</v>
      </c>
      <c r="R30" s="4">
        <f t="shared" si="2"/>
        <v>14700646.559999999</v>
      </c>
      <c r="S30" s="4">
        <v>65</v>
      </c>
      <c r="T30" s="4">
        <f t="shared" si="12"/>
        <v>9555420.2640000004</v>
      </c>
      <c r="U30" s="4"/>
      <c r="V30" s="4"/>
      <c r="W30" s="4"/>
      <c r="X30" s="4"/>
      <c r="Y30" s="4"/>
      <c r="Z30" s="4"/>
      <c r="AA30" s="4"/>
      <c r="AB30" s="4"/>
      <c r="AC30" s="4"/>
      <c r="AD30" s="4">
        <f t="shared" si="3"/>
        <v>0</v>
      </c>
      <c r="AE30" s="4">
        <v>7</v>
      </c>
      <c r="AF30" s="4">
        <f t="shared" si="4"/>
        <v>1029045.2592</v>
      </c>
      <c r="AG30" s="4"/>
      <c r="AH30" s="4"/>
      <c r="AI30" s="4"/>
      <c r="AJ30" s="4"/>
      <c r="AK30" s="4"/>
      <c r="AL30" s="4"/>
      <c r="AM30" s="4">
        <f t="shared" si="5"/>
        <v>172</v>
      </c>
      <c r="AN30" s="4">
        <f t="shared" si="6"/>
        <v>25285112.0832</v>
      </c>
    </row>
    <row r="31" spans="1:40" ht="63" x14ac:dyDescent="0.25">
      <c r="A31" s="31"/>
      <c r="B31" s="20" t="s">
        <v>61</v>
      </c>
      <c r="C31" s="21">
        <v>1.6060000000000001</v>
      </c>
      <c r="D31" s="22">
        <v>232966</v>
      </c>
      <c r="E31" s="23">
        <v>0.15</v>
      </c>
      <c r="F31" s="22">
        <f t="shared" si="8"/>
        <v>198021.1</v>
      </c>
      <c r="G31" s="22">
        <f t="shared" si="9"/>
        <v>34944.9</v>
      </c>
      <c r="H31" s="22">
        <v>254142.60940000002</v>
      </c>
      <c r="I31" s="4"/>
      <c r="J31" s="4">
        <f t="shared" si="0"/>
        <v>0</v>
      </c>
      <c r="K31" s="4"/>
      <c r="L31" s="4">
        <f t="shared" si="1"/>
        <v>0</v>
      </c>
      <c r="M31" s="4"/>
      <c r="N31" s="4">
        <f t="shared" si="7"/>
        <v>0</v>
      </c>
      <c r="O31" s="4"/>
      <c r="P31" s="4"/>
      <c r="Q31" s="4"/>
      <c r="R31" s="4">
        <f t="shared" si="2"/>
        <v>0</v>
      </c>
      <c r="S31" s="4">
        <v>1</v>
      </c>
      <c r="T31" s="4">
        <f t="shared" si="12"/>
        <v>254142.60940000002</v>
      </c>
      <c r="U31" s="4"/>
      <c r="V31" s="4"/>
      <c r="W31" s="4"/>
      <c r="X31" s="4"/>
      <c r="Y31" s="4"/>
      <c r="Z31" s="4"/>
      <c r="AA31" s="4"/>
      <c r="AB31" s="4"/>
      <c r="AC31" s="4"/>
      <c r="AD31" s="4">
        <f t="shared" si="3"/>
        <v>0</v>
      </c>
      <c r="AE31" s="4"/>
      <c r="AF31" s="4">
        <f t="shared" si="4"/>
        <v>0</v>
      </c>
      <c r="AG31" s="4"/>
      <c r="AH31" s="4"/>
      <c r="AI31" s="4"/>
      <c r="AJ31" s="4"/>
      <c r="AK31" s="4"/>
      <c r="AL31" s="4"/>
      <c r="AM31" s="4">
        <f t="shared" si="5"/>
        <v>1</v>
      </c>
      <c r="AN31" s="4">
        <f t="shared" si="6"/>
        <v>254142.60940000002</v>
      </c>
    </row>
    <row r="32" spans="1:40" ht="63" x14ac:dyDescent="0.25">
      <c r="A32" s="31"/>
      <c r="B32" s="20" t="s">
        <v>62</v>
      </c>
      <c r="C32" s="21">
        <v>1.6060000000000001</v>
      </c>
      <c r="D32" s="22">
        <v>205345</v>
      </c>
      <c r="E32" s="23">
        <v>0.15</v>
      </c>
      <c r="F32" s="22">
        <f t="shared" si="8"/>
        <v>174543.25</v>
      </c>
      <c r="G32" s="22">
        <f t="shared" si="9"/>
        <v>30801.75</v>
      </c>
      <c r="H32" s="22">
        <v>242676.72100000002</v>
      </c>
      <c r="I32" s="4"/>
      <c r="J32" s="4">
        <f t="shared" si="0"/>
        <v>0</v>
      </c>
      <c r="K32" s="4"/>
      <c r="L32" s="4">
        <f t="shared" si="1"/>
        <v>0</v>
      </c>
      <c r="M32" s="4"/>
      <c r="N32" s="4">
        <f t="shared" si="7"/>
        <v>0</v>
      </c>
      <c r="O32" s="4"/>
      <c r="P32" s="4"/>
      <c r="Q32" s="4">
        <v>200</v>
      </c>
      <c r="R32" s="4">
        <f t="shared" si="2"/>
        <v>48535344.200000003</v>
      </c>
      <c r="S32" s="4">
        <v>216</v>
      </c>
      <c r="T32" s="4">
        <f t="shared" si="12"/>
        <v>52418171.736000001</v>
      </c>
      <c r="U32" s="4"/>
      <c r="V32" s="4"/>
      <c r="W32" s="4"/>
      <c r="X32" s="4"/>
      <c r="Y32" s="4"/>
      <c r="Z32" s="4"/>
      <c r="AA32" s="4"/>
      <c r="AB32" s="4"/>
      <c r="AC32" s="4"/>
      <c r="AD32" s="4">
        <f t="shared" si="3"/>
        <v>0</v>
      </c>
      <c r="AE32" s="4">
        <v>2</v>
      </c>
      <c r="AF32" s="4">
        <f t="shared" si="4"/>
        <v>485353.44200000004</v>
      </c>
      <c r="AG32" s="4"/>
      <c r="AH32" s="4"/>
      <c r="AI32" s="4"/>
      <c r="AJ32" s="4"/>
      <c r="AK32" s="4"/>
      <c r="AL32" s="4"/>
      <c r="AM32" s="4">
        <f t="shared" si="5"/>
        <v>418</v>
      </c>
      <c r="AN32" s="4">
        <f t="shared" si="6"/>
        <v>101438869.37800001</v>
      </c>
    </row>
    <row r="33" spans="1:40" ht="15.75" x14ac:dyDescent="0.25">
      <c r="A33" s="30" t="s">
        <v>63</v>
      </c>
      <c r="B33" s="20" t="s">
        <v>64</v>
      </c>
      <c r="C33" s="21">
        <v>1.6060000000000001</v>
      </c>
      <c r="D33" s="22">
        <v>128190</v>
      </c>
      <c r="E33" s="23">
        <v>0.15</v>
      </c>
      <c r="F33" s="22">
        <f t="shared" si="8"/>
        <v>108961.5</v>
      </c>
      <c r="G33" s="22">
        <f t="shared" si="9"/>
        <v>19228.5</v>
      </c>
      <c r="H33" s="22">
        <v>139842.47099999999</v>
      </c>
      <c r="I33" s="4"/>
      <c r="J33" s="4">
        <f t="shared" si="0"/>
        <v>0</v>
      </c>
      <c r="K33" s="4"/>
      <c r="L33" s="4">
        <f t="shared" si="1"/>
        <v>0</v>
      </c>
      <c r="M33" s="4"/>
      <c r="N33" s="4">
        <f t="shared" si="7"/>
        <v>0</v>
      </c>
      <c r="O33" s="4"/>
      <c r="P33" s="4"/>
      <c r="Q33" s="4">
        <v>8</v>
      </c>
      <c r="R33" s="4">
        <f t="shared" si="2"/>
        <v>1118739.7679999999</v>
      </c>
      <c r="S33" s="4"/>
      <c r="T33" s="4">
        <f t="shared" si="1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>
        <f t="shared" si="3"/>
        <v>0</v>
      </c>
      <c r="AE33" s="4"/>
      <c r="AF33" s="4">
        <f t="shared" si="4"/>
        <v>0</v>
      </c>
      <c r="AG33" s="4"/>
      <c r="AH33" s="4"/>
      <c r="AI33" s="4"/>
      <c r="AJ33" s="4"/>
      <c r="AK33" s="4">
        <v>5</v>
      </c>
      <c r="AL33" s="4">
        <f>SUM(AK33*H33)</f>
        <v>699212.35499999998</v>
      </c>
      <c r="AM33" s="4">
        <f t="shared" si="5"/>
        <v>13</v>
      </c>
      <c r="AN33" s="4">
        <f t="shared" si="6"/>
        <v>1817952.1229999999</v>
      </c>
    </row>
    <row r="34" spans="1:40" ht="15.75" x14ac:dyDescent="0.25">
      <c r="A34" s="31"/>
      <c r="B34" s="20" t="s">
        <v>65</v>
      </c>
      <c r="C34" s="21">
        <v>1.6060000000000001</v>
      </c>
      <c r="D34" s="22">
        <v>224336</v>
      </c>
      <c r="E34" s="23">
        <v>0.15</v>
      </c>
      <c r="F34" s="22">
        <f t="shared" si="8"/>
        <v>190685.6</v>
      </c>
      <c r="G34" s="22">
        <f t="shared" si="9"/>
        <v>33650.400000000001</v>
      </c>
      <c r="H34" s="22">
        <v>244728.14240000001</v>
      </c>
      <c r="I34" s="4"/>
      <c r="J34" s="4">
        <f t="shared" si="0"/>
        <v>0</v>
      </c>
      <c r="K34" s="4"/>
      <c r="L34" s="4">
        <f t="shared" si="1"/>
        <v>0</v>
      </c>
      <c r="M34" s="4"/>
      <c r="N34" s="4">
        <f t="shared" si="7"/>
        <v>0</v>
      </c>
      <c r="O34" s="4"/>
      <c r="P34" s="4"/>
      <c r="Q34" s="4">
        <v>2</v>
      </c>
      <c r="R34" s="4">
        <f t="shared" si="2"/>
        <v>489456.28480000002</v>
      </c>
      <c r="S34" s="4"/>
      <c r="T34" s="4">
        <f t="shared" si="1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>
        <f t="shared" si="3"/>
        <v>0</v>
      </c>
      <c r="AE34" s="4"/>
      <c r="AF34" s="4">
        <f t="shared" si="4"/>
        <v>0</v>
      </c>
      <c r="AG34" s="4"/>
      <c r="AH34" s="4"/>
      <c r="AI34" s="4"/>
      <c r="AJ34" s="4"/>
      <c r="AK34" s="4"/>
      <c r="AL34" s="4">
        <f>SUM(AK34*H34)</f>
        <v>0</v>
      </c>
      <c r="AM34" s="4">
        <f t="shared" si="5"/>
        <v>2</v>
      </c>
      <c r="AN34" s="4">
        <f t="shared" si="6"/>
        <v>489456.28480000002</v>
      </c>
    </row>
    <row r="35" spans="1:40" ht="15.75" x14ac:dyDescent="0.25">
      <c r="A35" s="30" t="s">
        <v>66</v>
      </c>
      <c r="B35" s="20" t="s">
        <v>67</v>
      </c>
      <c r="C35" s="21">
        <v>1.6060000000000001</v>
      </c>
      <c r="D35" s="22">
        <v>123357</v>
      </c>
      <c r="E35" s="23">
        <v>0.15</v>
      </c>
      <c r="F35" s="22">
        <f t="shared" si="8"/>
        <v>104853.45</v>
      </c>
      <c r="G35" s="22">
        <f t="shared" si="9"/>
        <v>18503.55</v>
      </c>
      <c r="H35" s="22">
        <v>134570.1513</v>
      </c>
      <c r="I35" s="4">
        <v>25</v>
      </c>
      <c r="J35" s="4">
        <f t="shared" si="0"/>
        <v>3364253.7824999997</v>
      </c>
      <c r="K35" s="4">
        <v>458</v>
      </c>
      <c r="L35" s="4">
        <f t="shared" si="1"/>
        <v>61633129.295400001</v>
      </c>
      <c r="M35" s="4"/>
      <c r="N35" s="4">
        <f t="shared" si="7"/>
        <v>0</v>
      </c>
      <c r="O35" s="4"/>
      <c r="P35" s="4"/>
      <c r="Q35" s="4">
        <v>130</v>
      </c>
      <c r="R35" s="4">
        <f t="shared" si="2"/>
        <v>17494119.669</v>
      </c>
      <c r="S35" s="4"/>
      <c r="T35" s="4">
        <f t="shared" si="1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>
        <f t="shared" si="3"/>
        <v>0</v>
      </c>
      <c r="AE35" s="4">
        <v>130</v>
      </c>
      <c r="AF35" s="4">
        <f t="shared" si="4"/>
        <v>17494119.669</v>
      </c>
      <c r="AG35" s="4"/>
      <c r="AH35" s="4"/>
      <c r="AI35" s="4"/>
      <c r="AJ35" s="4"/>
      <c r="AK35" s="4"/>
      <c r="AL35" s="4">
        <f>SUM(AK35*H35)</f>
        <v>0</v>
      </c>
      <c r="AM35" s="4">
        <f t="shared" si="5"/>
        <v>743</v>
      </c>
      <c r="AN35" s="4">
        <f t="shared" si="6"/>
        <v>99985622.415899992</v>
      </c>
    </row>
    <row r="36" spans="1:40" ht="15.75" x14ac:dyDescent="0.25">
      <c r="A36" s="31"/>
      <c r="B36" s="20" t="s">
        <v>68</v>
      </c>
      <c r="C36" s="21">
        <v>1.6060000000000001</v>
      </c>
      <c r="D36" s="22">
        <v>184490</v>
      </c>
      <c r="E36" s="23">
        <v>0.15</v>
      </c>
      <c r="F36" s="22">
        <f t="shared" si="8"/>
        <v>156816.5</v>
      </c>
      <c r="G36" s="22">
        <f t="shared" si="9"/>
        <v>27673.5</v>
      </c>
      <c r="H36" s="22">
        <v>201260.141</v>
      </c>
      <c r="I36" s="4"/>
      <c r="J36" s="4">
        <f t="shared" si="0"/>
        <v>0</v>
      </c>
      <c r="K36" s="4">
        <f>17+116</f>
        <v>133</v>
      </c>
      <c r="L36" s="4">
        <f t="shared" si="1"/>
        <v>26767598.752999999</v>
      </c>
      <c r="M36" s="4"/>
      <c r="N36" s="4">
        <f t="shared" si="7"/>
        <v>0</v>
      </c>
      <c r="O36" s="4"/>
      <c r="P36" s="4"/>
      <c r="Q36" s="4"/>
      <c r="R36" s="4">
        <f t="shared" si="2"/>
        <v>0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>
        <f t="shared" si="3"/>
        <v>0</v>
      </c>
      <c r="AE36" s="4"/>
      <c r="AF36" s="4">
        <f t="shared" si="4"/>
        <v>0</v>
      </c>
      <c r="AG36" s="4"/>
      <c r="AH36" s="4"/>
      <c r="AI36" s="4"/>
      <c r="AJ36" s="4"/>
      <c r="AK36" s="4"/>
      <c r="AL36" s="4">
        <f>SUM(AK36*H36)</f>
        <v>0</v>
      </c>
      <c r="AM36" s="4">
        <f t="shared" si="5"/>
        <v>133</v>
      </c>
      <c r="AN36" s="4">
        <f t="shared" si="6"/>
        <v>26767598.752999999</v>
      </c>
    </row>
    <row r="37" spans="1:40" ht="47.25" x14ac:dyDescent="0.25">
      <c r="A37" s="31"/>
      <c r="B37" s="20" t="s">
        <v>69</v>
      </c>
      <c r="C37" s="21">
        <v>1.6060000000000001</v>
      </c>
      <c r="D37" s="22">
        <v>128657</v>
      </c>
      <c r="E37" s="23">
        <v>0.3</v>
      </c>
      <c r="F37" s="22">
        <f t="shared" si="8"/>
        <v>90059.9</v>
      </c>
      <c r="G37" s="22">
        <f t="shared" si="9"/>
        <v>38597.1</v>
      </c>
      <c r="H37" s="22">
        <v>152046.8426</v>
      </c>
      <c r="I37" s="4"/>
      <c r="J37" s="4">
        <f t="shared" si="0"/>
        <v>0</v>
      </c>
      <c r="K37" s="4">
        <v>92</v>
      </c>
      <c r="L37" s="4">
        <f t="shared" si="1"/>
        <v>13988309.519200001</v>
      </c>
      <c r="M37" s="4"/>
      <c r="N37" s="4">
        <f t="shared" si="7"/>
        <v>0</v>
      </c>
      <c r="O37" s="4"/>
      <c r="P37" s="4"/>
      <c r="Q37" s="4">
        <v>100</v>
      </c>
      <c r="R37" s="4">
        <f t="shared" si="2"/>
        <v>15204684.26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>
        <f t="shared" si="3"/>
        <v>0</v>
      </c>
      <c r="AE37" s="4">
        <v>48</v>
      </c>
      <c r="AF37" s="4">
        <f t="shared" si="4"/>
        <v>7298248.4448000006</v>
      </c>
      <c r="AG37" s="4">
        <v>25</v>
      </c>
      <c r="AH37" s="4">
        <f>AG37*H37</f>
        <v>3801171.0649999999</v>
      </c>
      <c r="AI37" s="4"/>
      <c r="AJ37" s="4"/>
      <c r="AK37" s="4">
        <v>5</v>
      </c>
      <c r="AL37" s="4">
        <f>SUM(AK37*H37)</f>
        <v>760234.21299999999</v>
      </c>
      <c r="AM37" s="4">
        <f t="shared" si="5"/>
        <v>270</v>
      </c>
      <c r="AN37" s="4">
        <f t="shared" si="6"/>
        <v>41052647.502000004</v>
      </c>
    </row>
    <row r="38" spans="1:40" ht="15.75" x14ac:dyDescent="0.25">
      <c r="A38" s="31"/>
      <c r="B38" s="20" t="s">
        <v>70</v>
      </c>
      <c r="C38" s="21">
        <v>1.6060000000000001</v>
      </c>
      <c r="D38" s="22">
        <v>308107</v>
      </c>
      <c r="E38" s="23">
        <v>0.15</v>
      </c>
      <c r="F38" s="22">
        <f t="shared" si="8"/>
        <v>261890.95</v>
      </c>
      <c r="G38" s="22">
        <f t="shared" si="9"/>
        <v>46216.049999999996</v>
      </c>
      <c r="H38" s="22">
        <v>336113.92629999999</v>
      </c>
      <c r="I38" s="4">
        <v>3</v>
      </c>
      <c r="J38" s="4">
        <f t="shared" si="0"/>
        <v>1008341.7789</v>
      </c>
      <c r="K38" s="4"/>
      <c r="L38" s="4">
        <f t="shared" si="1"/>
        <v>0</v>
      </c>
      <c r="M38" s="4"/>
      <c r="N38" s="4">
        <f t="shared" si="7"/>
        <v>0</v>
      </c>
      <c r="O38" s="4"/>
      <c r="P38" s="4"/>
      <c r="Q38" s="4">
        <v>2</v>
      </c>
      <c r="R38" s="4">
        <f t="shared" si="2"/>
        <v>672227.85259999998</v>
      </c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>
        <f t="shared" si="3"/>
        <v>0</v>
      </c>
      <c r="AE38" s="4"/>
      <c r="AF38" s="4">
        <f t="shared" si="4"/>
        <v>0</v>
      </c>
      <c r="AG38" s="4"/>
      <c r="AH38" s="4"/>
      <c r="AI38" s="4"/>
      <c r="AJ38" s="4"/>
      <c r="AK38" s="4"/>
      <c r="AL38" s="4"/>
      <c r="AM38" s="4">
        <f t="shared" si="5"/>
        <v>5</v>
      </c>
      <c r="AN38" s="4">
        <f t="shared" si="6"/>
        <v>1680569.6315000001</v>
      </c>
    </row>
    <row r="39" spans="1:40" ht="15.75" x14ac:dyDescent="0.25">
      <c r="A39" s="30" t="s">
        <v>71</v>
      </c>
      <c r="B39" s="20" t="s">
        <v>72</v>
      </c>
      <c r="C39" s="21">
        <v>1.6060000000000001</v>
      </c>
      <c r="D39" s="22">
        <v>83359</v>
      </c>
      <c r="E39" s="23">
        <v>0.3</v>
      </c>
      <c r="F39" s="22">
        <f t="shared" si="8"/>
        <v>58351.3</v>
      </c>
      <c r="G39" s="22">
        <f t="shared" si="9"/>
        <v>25007.7</v>
      </c>
      <c r="H39" s="22">
        <v>98513.666200000007</v>
      </c>
      <c r="I39" s="4">
        <v>35</v>
      </c>
      <c r="J39" s="4">
        <f t="shared" si="0"/>
        <v>3447978.3170000003</v>
      </c>
      <c r="K39" s="4"/>
      <c r="L39" s="4">
        <f t="shared" si="1"/>
        <v>0</v>
      </c>
      <c r="M39" s="4"/>
      <c r="N39" s="4">
        <f t="shared" si="7"/>
        <v>0</v>
      </c>
      <c r="O39" s="4"/>
      <c r="P39" s="4"/>
      <c r="Q39" s="4">
        <v>35</v>
      </c>
      <c r="R39" s="4">
        <f t="shared" si="2"/>
        <v>3447978.3170000003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>
        <v>28</v>
      </c>
      <c r="AD39" s="4">
        <f t="shared" si="3"/>
        <v>2758382.6536000003</v>
      </c>
      <c r="AE39" s="4">
        <v>46</v>
      </c>
      <c r="AF39" s="4">
        <f t="shared" si="4"/>
        <v>4531628.6452000001</v>
      </c>
      <c r="AG39" s="4"/>
      <c r="AH39" s="4"/>
      <c r="AI39" s="4"/>
      <c r="AJ39" s="4"/>
      <c r="AK39" s="4"/>
      <c r="AL39" s="4"/>
      <c r="AM39" s="4">
        <f t="shared" si="5"/>
        <v>144</v>
      </c>
      <c r="AN39" s="4">
        <f t="shared" si="6"/>
        <v>14185967.932800002</v>
      </c>
    </row>
    <row r="40" spans="1:40" ht="15.75" x14ac:dyDescent="0.25">
      <c r="A40" s="31"/>
      <c r="B40" s="20" t="s">
        <v>73</v>
      </c>
      <c r="C40" s="21">
        <v>1.6060000000000001</v>
      </c>
      <c r="D40" s="22">
        <v>122182</v>
      </c>
      <c r="E40" s="23">
        <v>0.3</v>
      </c>
      <c r="F40" s="22">
        <f t="shared" si="8"/>
        <v>85527.4</v>
      </c>
      <c r="G40" s="22">
        <f t="shared" si="9"/>
        <v>36654.6</v>
      </c>
      <c r="H40" s="22">
        <v>144394.6876</v>
      </c>
      <c r="I40" s="4"/>
      <c r="J40" s="4">
        <f t="shared" si="0"/>
        <v>0</v>
      </c>
      <c r="K40" s="4"/>
      <c r="L40" s="4">
        <f t="shared" si="1"/>
        <v>0</v>
      </c>
      <c r="M40" s="4"/>
      <c r="N40" s="4">
        <f t="shared" si="7"/>
        <v>0</v>
      </c>
      <c r="O40" s="4"/>
      <c r="P40" s="4"/>
      <c r="Q40" s="4"/>
      <c r="R40" s="4">
        <f t="shared" si="2"/>
        <v>0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>
        <v>3</v>
      </c>
      <c r="AD40" s="4">
        <f t="shared" si="3"/>
        <v>433184.06280000001</v>
      </c>
      <c r="AE40" s="4">
        <v>8</v>
      </c>
      <c r="AF40" s="4">
        <f t="shared" si="4"/>
        <v>1155157.5008</v>
      </c>
      <c r="AG40" s="4"/>
      <c r="AH40" s="4"/>
      <c r="AI40" s="4"/>
      <c r="AJ40" s="4"/>
      <c r="AK40" s="4"/>
      <c r="AL40" s="4"/>
      <c r="AM40" s="4">
        <f t="shared" si="5"/>
        <v>11</v>
      </c>
      <c r="AN40" s="4">
        <f t="shared" si="6"/>
        <v>1588341.5636</v>
      </c>
    </row>
    <row r="41" spans="1:40" ht="15.75" x14ac:dyDescent="0.25">
      <c r="A41" s="25" t="s">
        <v>74</v>
      </c>
      <c r="B41" s="20" t="s">
        <v>75</v>
      </c>
      <c r="C41" s="21">
        <v>1.6060000000000001</v>
      </c>
      <c r="D41" s="22">
        <v>108171</v>
      </c>
      <c r="E41" s="23">
        <v>0.3</v>
      </c>
      <c r="F41" s="22">
        <f t="shared" si="8"/>
        <v>75719.7</v>
      </c>
      <c r="G41" s="22">
        <f t="shared" si="9"/>
        <v>32451.3</v>
      </c>
      <c r="H41" s="22">
        <v>127836.4878</v>
      </c>
      <c r="I41" s="4"/>
      <c r="J41" s="4">
        <f t="shared" si="0"/>
        <v>0</v>
      </c>
      <c r="K41" s="4"/>
      <c r="L41" s="4">
        <f t="shared" si="1"/>
        <v>0</v>
      </c>
      <c r="M41" s="4"/>
      <c r="N41" s="4">
        <f t="shared" si="7"/>
        <v>0</v>
      </c>
      <c r="O41" s="4"/>
      <c r="P41" s="4"/>
      <c r="Q41" s="4">
        <v>4</v>
      </c>
      <c r="R41" s="4">
        <f t="shared" si="2"/>
        <v>511345.95120000001</v>
      </c>
      <c r="S41" s="4"/>
      <c r="T41" s="4"/>
      <c r="U41" s="4"/>
      <c r="V41" s="4"/>
      <c r="W41" s="4"/>
      <c r="X41" s="4"/>
      <c r="Y41" s="4">
        <v>15</v>
      </c>
      <c r="Z41" s="4">
        <f>Y41*H41</f>
        <v>1917547.317</v>
      </c>
      <c r="AA41" s="4"/>
      <c r="AB41" s="4"/>
      <c r="AC41" s="4"/>
      <c r="AD41" s="4">
        <f t="shared" si="3"/>
        <v>0</v>
      </c>
      <c r="AE41" s="4"/>
      <c r="AF41" s="4">
        <f t="shared" si="4"/>
        <v>0</v>
      </c>
      <c r="AG41" s="4"/>
      <c r="AH41" s="4"/>
      <c r="AI41" s="4"/>
      <c r="AJ41" s="4"/>
      <c r="AK41" s="4"/>
      <c r="AL41" s="4"/>
      <c r="AM41" s="4">
        <f t="shared" si="5"/>
        <v>19</v>
      </c>
      <c r="AN41" s="4">
        <f t="shared" si="6"/>
        <v>2428893.2681999998</v>
      </c>
    </row>
    <row r="42" spans="1:40" ht="15.75" x14ac:dyDescent="0.25">
      <c r="A42" s="25" t="s">
        <v>76</v>
      </c>
      <c r="B42" s="20" t="s">
        <v>77</v>
      </c>
      <c r="C42" s="21">
        <v>1.6060000000000001</v>
      </c>
      <c r="D42" s="22">
        <v>166495</v>
      </c>
      <c r="E42" s="23">
        <v>0.15</v>
      </c>
      <c r="F42" s="22">
        <f t="shared" si="8"/>
        <v>141520.75</v>
      </c>
      <c r="G42" s="22">
        <f t="shared" si="9"/>
        <v>24974.25</v>
      </c>
      <c r="H42" s="22">
        <v>181629.39549999998</v>
      </c>
      <c r="I42" s="4"/>
      <c r="J42" s="4">
        <f t="shared" si="0"/>
        <v>0</v>
      </c>
      <c r="K42" s="4"/>
      <c r="L42" s="4">
        <f t="shared" si="1"/>
        <v>0</v>
      </c>
      <c r="M42" s="4"/>
      <c r="N42" s="4">
        <f t="shared" si="7"/>
        <v>0</v>
      </c>
      <c r="O42" s="4"/>
      <c r="P42" s="4"/>
      <c r="Q42" s="4">
        <v>8</v>
      </c>
      <c r="R42" s="4">
        <f t="shared" si="2"/>
        <v>1453035.1639999999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>
        <f t="shared" si="3"/>
        <v>0</v>
      </c>
      <c r="AE42" s="4"/>
      <c r="AF42" s="4">
        <f t="shared" si="4"/>
        <v>0</v>
      </c>
      <c r="AG42" s="4"/>
      <c r="AH42" s="4"/>
      <c r="AI42" s="4"/>
      <c r="AJ42" s="4"/>
      <c r="AK42" s="4"/>
      <c r="AL42" s="4"/>
      <c r="AM42" s="4">
        <f t="shared" si="5"/>
        <v>8</v>
      </c>
      <c r="AN42" s="4">
        <f t="shared" si="6"/>
        <v>1453035.1639999999</v>
      </c>
    </row>
    <row r="43" spans="1:40" s="9" customFormat="1" ht="15.75" x14ac:dyDescent="0.25">
      <c r="A43" s="27" t="s">
        <v>86</v>
      </c>
      <c r="B43" s="26" t="s">
        <v>78</v>
      </c>
      <c r="C43" s="26"/>
      <c r="D43" s="26"/>
      <c r="E43" s="26"/>
      <c r="F43" s="26"/>
      <c r="G43" s="26"/>
      <c r="H43" s="26"/>
      <c r="I43" s="6">
        <f t="shared" ref="I43:V43" si="13">SUM(I7:I42)</f>
        <v>116</v>
      </c>
      <c r="J43" s="6">
        <f t="shared" si="13"/>
        <v>15638374.4286</v>
      </c>
      <c r="K43" s="6">
        <f t="shared" si="13"/>
        <v>1772</v>
      </c>
      <c r="L43" s="6">
        <f t="shared" si="13"/>
        <v>318340442.73610008</v>
      </c>
      <c r="M43" s="6">
        <f t="shared" si="13"/>
        <v>75</v>
      </c>
      <c r="N43" s="6">
        <f t="shared" si="13"/>
        <v>14842722.010500001</v>
      </c>
      <c r="O43" s="13">
        <f t="shared" si="13"/>
        <v>100</v>
      </c>
      <c r="P43" s="13">
        <f t="shared" si="13"/>
        <v>13243014.440000001</v>
      </c>
      <c r="Q43" s="13">
        <f t="shared" si="13"/>
        <v>1135</v>
      </c>
      <c r="R43" s="13">
        <f t="shared" si="13"/>
        <v>180711195.18640003</v>
      </c>
      <c r="S43" s="13">
        <f t="shared" si="13"/>
        <v>288</v>
      </c>
      <c r="T43" s="13">
        <f t="shared" si="13"/>
        <v>63371167.989800006</v>
      </c>
      <c r="U43" s="13">
        <f t="shared" si="13"/>
        <v>150</v>
      </c>
      <c r="V43" s="13">
        <f t="shared" si="13"/>
        <v>14335692.538399998</v>
      </c>
      <c r="W43" s="13">
        <f t="shared" ref="W43:AB43" si="14">SUM(W7:W42)</f>
        <v>808</v>
      </c>
      <c r="X43" s="13">
        <f t="shared" si="14"/>
        <v>59815540.110399999</v>
      </c>
      <c r="Y43" s="13">
        <f t="shared" si="14"/>
        <v>20</v>
      </c>
      <c r="Z43" s="13">
        <f t="shared" si="14"/>
        <v>2272465.4930000002</v>
      </c>
      <c r="AA43" s="13">
        <f t="shared" si="14"/>
        <v>75</v>
      </c>
      <c r="AB43" s="13">
        <f t="shared" si="14"/>
        <v>7852706.46</v>
      </c>
      <c r="AC43" s="13">
        <f t="shared" ref="AC43:AN43" si="15">SUM(AC7:AC42)</f>
        <v>80</v>
      </c>
      <c r="AD43" s="13">
        <f t="shared" si="15"/>
        <v>10603387.998199999</v>
      </c>
      <c r="AE43" s="13">
        <f t="shared" si="15"/>
        <v>478</v>
      </c>
      <c r="AF43" s="13">
        <f t="shared" si="15"/>
        <v>76998473.189599991</v>
      </c>
      <c r="AG43" s="13">
        <f t="shared" si="15"/>
        <v>25</v>
      </c>
      <c r="AH43" s="13">
        <f t="shared" si="15"/>
        <v>3801171.0649999999</v>
      </c>
      <c r="AI43" s="13">
        <f t="shared" si="15"/>
        <v>100</v>
      </c>
      <c r="AJ43" s="13">
        <f t="shared" si="15"/>
        <v>13641871.940000001</v>
      </c>
      <c r="AK43" s="13">
        <f t="shared" si="15"/>
        <v>10</v>
      </c>
      <c r="AL43" s="13">
        <f t="shared" si="15"/>
        <v>1459446.568</v>
      </c>
      <c r="AM43" s="13">
        <f>SUM(AM7:AM42)</f>
        <v>5232</v>
      </c>
      <c r="AN43" s="13">
        <f t="shared" si="15"/>
        <v>796927672.15400004</v>
      </c>
    </row>
    <row r="44" spans="1:40" s="9" customFormat="1" ht="15.75" hidden="1" x14ac:dyDescent="0.25">
      <c r="A44" s="27" t="s">
        <v>84</v>
      </c>
      <c r="B44" s="26" t="s">
        <v>78</v>
      </c>
      <c r="C44" s="26"/>
      <c r="D44" s="26"/>
      <c r="E44" s="26"/>
      <c r="F44" s="26"/>
      <c r="G44" s="26"/>
      <c r="H44" s="26"/>
      <c r="I44" s="6">
        <v>116</v>
      </c>
      <c r="J44" s="6">
        <v>15638374.4286</v>
      </c>
      <c r="K44" s="6">
        <v>1772</v>
      </c>
      <c r="L44" s="6">
        <v>318340442.73610008</v>
      </c>
      <c r="M44" s="6">
        <v>75</v>
      </c>
      <c r="N44" s="6">
        <v>14842722.010500001</v>
      </c>
      <c r="O44" s="13">
        <v>100</v>
      </c>
      <c r="P44" s="13">
        <v>13243014.440000001</v>
      </c>
      <c r="Q44" s="13">
        <v>1135</v>
      </c>
      <c r="R44" s="13">
        <v>180711195.18640003</v>
      </c>
      <c r="S44" s="13">
        <v>288</v>
      </c>
      <c r="T44" s="13">
        <v>63371167.989800006</v>
      </c>
      <c r="U44" s="13">
        <v>150</v>
      </c>
      <c r="V44" s="13">
        <v>14335692.538399998</v>
      </c>
      <c r="W44" s="13">
        <v>808</v>
      </c>
      <c r="X44" s="13">
        <v>59815540.110399999</v>
      </c>
      <c r="Y44" s="13">
        <v>20</v>
      </c>
      <c r="Z44" s="13">
        <v>2272465.4930000002</v>
      </c>
      <c r="AA44" s="13">
        <v>70</v>
      </c>
      <c r="AB44" s="13">
        <v>7329192.6960000005</v>
      </c>
      <c r="AC44" s="13">
        <v>80</v>
      </c>
      <c r="AD44" s="13">
        <v>10603387.998199999</v>
      </c>
      <c r="AE44" s="13">
        <v>478</v>
      </c>
      <c r="AF44" s="13">
        <v>76998473.189599991</v>
      </c>
      <c r="AG44" s="13">
        <v>25</v>
      </c>
      <c r="AH44" s="13">
        <v>3801171.0649999999</v>
      </c>
      <c r="AI44" s="13">
        <v>100</v>
      </c>
      <c r="AJ44" s="13">
        <v>13641871.940000001</v>
      </c>
      <c r="AK44" s="13">
        <v>10</v>
      </c>
      <c r="AL44" s="13">
        <v>1459446.568</v>
      </c>
      <c r="AM44" s="13">
        <v>5227</v>
      </c>
      <c r="AN44" s="13">
        <v>796404158.3900001</v>
      </c>
    </row>
    <row r="45" spans="1:40" ht="22.5" hidden="1" customHeight="1" x14ac:dyDescent="0.25">
      <c r="A45" s="14" t="s">
        <v>82</v>
      </c>
      <c r="B45" s="14" t="s">
        <v>78</v>
      </c>
      <c r="C45" s="14"/>
      <c r="D45" s="14"/>
      <c r="E45" s="14"/>
      <c r="F45" s="14"/>
      <c r="G45" s="14"/>
      <c r="H45" s="14"/>
      <c r="I45" s="14">
        <v>116</v>
      </c>
      <c r="J45" s="14">
        <v>15638374.4286</v>
      </c>
      <c r="K45" s="14">
        <v>1772</v>
      </c>
      <c r="L45" s="14">
        <v>318340442.73610008</v>
      </c>
      <c r="M45" s="6">
        <v>140</v>
      </c>
      <c r="N45" s="6">
        <v>26759986.140000004</v>
      </c>
      <c r="O45" s="14">
        <v>100</v>
      </c>
      <c r="P45" s="14">
        <v>13243014.440000001</v>
      </c>
      <c r="Q45" s="14">
        <v>1135</v>
      </c>
      <c r="R45" s="14">
        <v>180711195.18640003</v>
      </c>
      <c r="S45" s="14">
        <v>288</v>
      </c>
      <c r="T45" s="14">
        <v>63371167.989800006</v>
      </c>
      <c r="U45" s="14">
        <v>150</v>
      </c>
      <c r="V45" s="14">
        <v>14335692.538399998</v>
      </c>
      <c r="W45" s="14">
        <v>808</v>
      </c>
      <c r="X45" s="14">
        <v>59815540.110399999</v>
      </c>
      <c r="Y45" s="14">
        <v>20</v>
      </c>
      <c r="Z45" s="14">
        <v>2272465.4930000002</v>
      </c>
      <c r="AA45" s="14">
        <v>70</v>
      </c>
      <c r="AB45" s="14">
        <v>7329192.6960000005</v>
      </c>
      <c r="AC45" s="14">
        <v>80</v>
      </c>
      <c r="AD45" s="14">
        <v>10603387.998199999</v>
      </c>
      <c r="AE45" s="14">
        <v>478</v>
      </c>
      <c r="AF45" s="14">
        <v>76998473.189599991</v>
      </c>
      <c r="AG45" s="14">
        <v>25</v>
      </c>
      <c r="AH45" s="14">
        <v>3801171.0649999999</v>
      </c>
      <c r="AI45" s="14">
        <v>100</v>
      </c>
      <c r="AJ45" s="14">
        <v>13641871.940000001</v>
      </c>
      <c r="AK45" s="14">
        <v>10</v>
      </c>
      <c r="AL45" s="14">
        <v>1459446.568</v>
      </c>
      <c r="AM45" s="15">
        <v>5292</v>
      </c>
      <c r="AN45" s="15">
        <v>808321422.51950002</v>
      </c>
    </row>
    <row r="46" spans="1:40" hidden="1" x14ac:dyDescent="0.25">
      <c r="A46" s="5" t="s">
        <v>83</v>
      </c>
      <c r="I46" s="9">
        <f>I43-I44</f>
        <v>0</v>
      </c>
      <c r="J46" s="9">
        <f t="shared" ref="J46:AN46" si="16">J43-J44</f>
        <v>0</v>
      </c>
      <c r="K46" s="9">
        <f t="shared" si="16"/>
        <v>0</v>
      </c>
      <c r="L46" s="9">
        <f t="shared" si="16"/>
        <v>0</v>
      </c>
      <c r="M46" s="9">
        <f t="shared" si="16"/>
        <v>0</v>
      </c>
      <c r="N46" s="9">
        <f t="shared" si="16"/>
        <v>0</v>
      </c>
      <c r="O46" s="9">
        <f t="shared" si="16"/>
        <v>0</v>
      </c>
      <c r="P46" s="9">
        <f t="shared" si="16"/>
        <v>0</v>
      </c>
      <c r="Q46" s="9">
        <f t="shared" si="16"/>
        <v>0</v>
      </c>
      <c r="R46" s="9">
        <f t="shared" si="16"/>
        <v>0</v>
      </c>
      <c r="S46" s="9">
        <f t="shared" si="16"/>
        <v>0</v>
      </c>
      <c r="T46" s="9">
        <f t="shared" si="16"/>
        <v>0</v>
      </c>
      <c r="U46" s="9">
        <f t="shared" si="16"/>
        <v>0</v>
      </c>
      <c r="V46" s="9">
        <f t="shared" si="16"/>
        <v>0</v>
      </c>
      <c r="W46" s="9">
        <f t="shared" si="16"/>
        <v>0</v>
      </c>
      <c r="X46" s="9">
        <f t="shared" si="16"/>
        <v>0</v>
      </c>
      <c r="Y46" s="9">
        <f t="shared" si="16"/>
        <v>0</v>
      </c>
      <c r="Z46" s="9">
        <f t="shared" si="16"/>
        <v>0</v>
      </c>
      <c r="AA46" s="9">
        <f t="shared" si="16"/>
        <v>5</v>
      </c>
      <c r="AB46" s="9">
        <f t="shared" si="16"/>
        <v>523513.7639999995</v>
      </c>
      <c r="AC46" s="9">
        <f t="shared" si="16"/>
        <v>0</v>
      </c>
      <c r="AD46" s="9">
        <f t="shared" si="16"/>
        <v>0</v>
      </c>
      <c r="AE46" s="9">
        <f t="shared" si="16"/>
        <v>0</v>
      </c>
      <c r="AF46" s="9">
        <f t="shared" si="16"/>
        <v>0</v>
      </c>
      <c r="AG46" s="9">
        <f t="shared" si="16"/>
        <v>0</v>
      </c>
      <c r="AH46" s="9">
        <f t="shared" si="16"/>
        <v>0</v>
      </c>
      <c r="AI46" s="9">
        <f t="shared" si="16"/>
        <v>0</v>
      </c>
      <c r="AJ46" s="9">
        <f t="shared" si="16"/>
        <v>0</v>
      </c>
      <c r="AK46" s="9">
        <f t="shared" si="16"/>
        <v>0</v>
      </c>
      <c r="AL46" s="9">
        <f t="shared" si="16"/>
        <v>0</v>
      </c>
      <c r="AM46" s="9">
        <f t="shared" si="16"/>
        <v>5</v>
      </c>
      <c r="AN46" s="9">
        <f t="shared" si="16"/>
        <v>523513.76399993896</v>
      </c>
    </row>
    <row r="47" spans="1:40" x14ac:dyDescent="0.25">
      <c r="M47" s="9">
        <f>M43-M45</f>
        <v>-65</v>
      </c>
      <c r="N47" s="9">
        <f>N43-N45</f>
        <v>-11917264.129500004</v>
      </c>
      <c r="AM47" s="10"/>
    </row>
    <row r="48" spans="1:40" x14ac:dyDescent="0.25">
      <c r="AM48" s="10"/>
    </row>
    <row r="49" spans="39:39" x14ac:dyDescent="0.25">
      <c r="AM49" s="10"/>
    </row>
    <row r="50" spans="39:39" x14ac:dyDescent="0.25">
      <c r="AM50" s="11"/>
    </row>
  </sheetData>
  <mergeCells count="36">
    <mergeCell ref="AM5:AN5"/>
    <mergeCell ref="A35:A38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A5:A6"/>
    <mergeCell ref="B5:B6"/>
    <mergeCell ref="C5:C6"/>
    <mergeCell ref="D5:D6"/>
    <mergeCell ref="E5:E6"/>
    <mergeCell ref="AA1:AB1"/>
    <mergeCell ref="I5:J5"/>
    <mergeCell ref="K5:L5"/>
    <mergeCell ref="M5:N5"/>
    <mergeCell ref="O5:P5"/>
    <mergeCell ref="H5:H6"/>
    <mergeCell ref="A4:S4"/>
    <mergeCell ref="AA2:AB2"/>
    <mergeCell ref="A18:A19"/>
    <mergeCell ref="A7:A8"/>
    <mergeCell ref="A9:A10"/>
    <mergeCell ref="A15:A17"/>
    <mergeCell ref="A39:A40"/>
    <mergeCell ref="A20:A21"/>
    <mergeCell ref="A22:A23"/>
    <mergeCell ref="A25:A26"/>
    <mergeCell ref="A28:A32"/>
    <mergeCell ref="A33:A34"/>
  </mergeCells>
  <pageMargins left="0.39370078740157483" right="0" top="0.35433070866141736" bottom="0.19685039370078741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2017-03-31T06:26:49Z</cp:lastPrinted>
  <dcterms:created xsi:type="dcterms:W3CDTF">2017-01-20T01:45:56Z</dcterms:created>
  <dcterms:modified xsi:type="dcterms:W3CDTF">2017-04-02T23:48:21Z</dcterms:modified>
</cp:coreProperties>
</file>